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codeName="Denne_projektmappe" checkCompatibility="1"/>
  <mc:AlternateContent xmlns:mc="http://schemas.openxmlformats.org/markup-compatibility/2006">
    <mc:Choice Requires="x15">
      <x15ac:absPath xmlns:x15ac="http://schemas.microsoft.com/office/spreadsheetml/2010/11/ac" url="https://kalundborg-my.sharepoint.com/personal/sese_kalundborg_dk/Documents/Økonomi og løn/Budget 2022/"/>
    </mc:Choice>
  </mc:AlternateContent>
  <xr:revisionPtr revIDLastSave="78" documentId="8_{B4181AB0-54AA-4321-AF6B-DAD6169430C1}" xr6:coauthVersionLast="47" xr6:coauthVersionMax="47" xr10:uidLastSave="{D8A98E2B-FCB5-4A5D-807F-DA1809F4DC22}"/>
  <workbookProtection workbookPassword="CBAD" lockStructure="1"/>
  <bookViews>
    <workbookView xWindow="-120" yWindow="-120" windowWidth="25440" windowHeight="15390" firstSheet="2" activeTab="2" xr2:uid="{00000000-000D-0000-FFFF-FFFF00000000}"/>
  </bookViews>
  <sheets>
    <sheet name="Hovedoversigt" sheetId="1" r:id="rId1"/>
    <sheet name="Drift" sheetId="3" r:id="rId2"/>
    <sheet name="Anlæg" sheetId="4" r:id="rId3"/>
    <sheet name="Lån og skat" sheetId="5" r:id="rId4"/>
  </sheets>
  <definedNames>
    <definedName name="SAPBEXhrIndnt" hidden="1">"Wide"</definedName>
    <definedName name="SAPsysID" hidden="1">"708C5W7SBKP804JT78WJ0JNKI"</definedName>
    <definedName name="SAPwbID" hidden="1">"ARS"</definedName>
    <definedName name="_xlnm.Print_Area" localSheetId="2">Anlæg!$B$2:$G$230</definedName>
    <definedName name="_xlnm.Print_Area" localSheetId="1">Drift!$B$2:$F$208</definedName>
    <definedName name="_xlnm.Print_Area" localSheetId="0">Hovedoversigt!$B$2:$F$70</definedName>
    <definedName name="_xlnm.Print_Area" localSheetId="3">'Lån og skat'!$B$2:$F$51</definedName>
    <definedName name="_xlnm.Print_Titles" localSheetId="2">Anlæg!$2:$7</definedName>
    <definedName name="_xlnm.Print_Titles" localSheetId="1">Drift!$2:$7</definedName>
    <definedName name="_xlnm.Print_Titles" localSheetId="3">'Lån og skat'!$2:$7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F11" i="4"/>
  <c r="D11" i="4"/>
  <c r="I160" i="4" l="1"/>
  <c r="I159" i="4" l="1"/>
  <c r="F38" i="1" l="1"/>
  <c r="E38" i="1"/>
  <c r="D38" i="1"/>
  <c r="C38" i="1"/>
  <c r="F51" i="5" l="1"/>
  <c r="F27" i="1" s="1"/>
  <c r="E51" i="5"/>
  <c r="E27" i="1" s="1"/>
  <c r="D51" i="5"/>
  <c r="D27" i="1" s="1"/>
  <c r="C51" i="5"/>
  <c r="C27" i="1" s="1"/>
  <c r="G44" i="4" l="1"/>
  <c r="G43" i="4" l="1"/>
  <c r="C100" i="3" l="1"/>
  <c r="D73" i="4" l="1"/>
  <c r="G73" i="4"/>
  <c r="F73" i="4"/>
  <c r="E73" i="4"/>
  <c r="G72" i="4"/>
  <c r="F72" i="4"/>
  <c r="E72" i="4"/>
  <c r="D72" i="4"/>
  <c r="E74" i="4" l="1"/>
  <c r="G74" i="4"/>
  <c r="D74" i="4"/>
  <c r="F74" i="4"/>
  <c r="F109" i="3" l="1"/>
  <c r="E109" i="3"/>
  <c r="D109" i="3"/>
  <c r="C109" i="3"/>
  <c r="F144" i="3"/>
  <c r="E144" i="3"/>
  <c r="D144" i="3"/>
  <c r="C144" i="3"/>
  <c r="F59" i="3" l="1"/>
  <c r="E59" i="3"/>
  <c r="D59" i="3"/>
  <c r="C59" i="3"/>
  <c r="G99" i="4" l="1"/>
  <c r="F99" i="4"/>
  <c r="E99" i="4"/>
  <c r="G98" i="4"/>
  <c r="F98" i="4"/>
  <c r="E98" i="4"/>
  <c r="D99" i="4"/>
  <c r="D98" i="4"/>
  <c r="F100" i="4" l="1"/>
  <c r="G100" i="4"/>
  <c r="E100" i="4"/>
  <c r="D100" i="4"/>
  <c r="G209" i="4" l="1"/>
  <c r="F209" i="4"/>
  <c r="E209" i="4"/>
  <c r="G208" i="4"/>
  <c r="F208" i="4"/>
  <c r="E208" i="4"/>
  <c r="D209" i="4"/>
  <c r="D208" i="4"/>
  <c r="G179" i="4"/>
  <c r="F179" i="4"/>
  <c r="E179" i="4"/>
  <c r="G178" i="4"/>
  <c r="F178" i="4"/>
  <c r="E178" i="4"/>
  <c r="D179" i="4"/>
  <c r="D178" i="4"/>
  <c r="G153" i="4"/>
  <c r="F153" i="4"/>
  <c r="E153" i="4"/>
  <c r="G152" i="4"/>
  <c r="F152" i="4"/>
  <c r="E152" i="4"/>
  <c r="D153" i="4"/>
  <c r="D152" i="4"/>
  <c r="F129" i="4"/>
  <c r="F128" i="4"/>
  <c r="G129" i="4"/>
  <c r="E129" i="4"/>
  <c r="G128" i="4"/>
  <c r="E128" i="4"/>
  <c r="D129" i="4"/>
  <c r="D128" i="4"/>
  <c r="G220" i="4"/>
  <c r="F44" i="4"/>
  <c r="E44" i="4"/>
  <c r="D44" i="4"/>
  <c r="G224" i="4"/>
  <c r="F25" i="5"/>
  <c r="E25" i="5"/>
  <c r="D25" i="5"/>
  <c r="C25" i="5"/>
  <c r="F187" i="3"/>
  <c r="E187" i="3"/>
  <c r="D187" i="3"/>
  <c r="C187" i="3"/>
  <c r="F165" i="3"/>
  <c r="E165" i="3"/>
  <c r="D165" i="3"/>
  <c r="C165" i="3"/>
  <c r="F100" i="3"/>
  <c r="E100" i="3"/>
  <c r="D100" i="3"/>
  <c r="F35" i="3"/>
  <c r="E35" i="3"/>
  <c r="D35" i="3"/>
  <c r="C35" i="3"/>
  <c r="F221" i="4" l="1"/>
  <c r="G221" i="4"/>
  <c r="E225" i="4"/>
  <c r="D221" i="4"/>
  <c r="F225" i="4"/>
  <c r="D225" i="4"/>
  <c r="G225" i="4"/>
  <c r="G226" i="4" s="1"/>
  <c r="E221" i="4"/>
  <c r="D197" i="3"/>
  <c r="D40" i="1" s="1"/>
  <c r="F197" i="3"/>
  <c r="F40" i="1" s="1"/>
  <c r="C197" i="3"/>
  <c r="C40" i="1" s="1"/>
  <c r="E197" i="3"/>
  <c r="E40" i="1" s="1"/>
  <c r="F224" i="4"/>
  <c r="E224" i="4"/>
  <c r="D224" i="4"/>
  <c r="F210" i="4"/>
  <c r="G130" i="4"/>
  <c r="G210" i="4"/>
  <c r="G180" i="4"/>
  <c r="E210" i="4"/>
  <c r="E130" i="4"/>
  <c r="E43" i="4" s="1"/>
  <c r="E220" i="4" s="1"/>
  <c r="D130" i="4"/>
  <c r="D43" i="4" s="1"/>
  <c r="D220" i="4" s="1"/>
  <c r="F130" i="4"/>
  <c r="F43" i="4" s="1"/>
  <c r="F220" i="4" s="1"/>
  <c r="D210" i="4"/>
  <c r="F154" i="4"/>
  <c r="G154" i="4"/>
  <c r="E180" i="4"/>
  <c r="F180" i="4"/>
  <c r="D180" i="4"/>
  <c r="E154" i="4"/>
  <c r="D154" i="4"/>
  <c r="G45" i="4"/>
  <c r="G228" i="4" s="1"/>
  <c r="F25" i="1"/>
  <c r="C25" i="1"/>
  <c r="D25" i="1"/>
  <c r="E25" i="1"/>
  <c r="C196" i="3"/>
  <c r="F205" i="3" l="1"/>
  <c r="E205" i="3"/>
  <c r="D205" i="3"/>
  <c r="D206" i="3" s="1"/>
  <c r="D58" i="1" s="1"/>
  <c r="C205" i="3"/>
  <c r="C206" i="3" s="1"/>
  <c r="C58" i="1" s="1"/>
  <c r="E45" i="4"/>
  <c r="E228" i="4" s="1"/>
  <c r="F45" i="4"/>
  <c r="F228" i="4" s="1"/>
  <c r="E222" i="4"/>
  <c r="D67" i="1" s="1"/>
  <c r="F222" i="4"/>
  <c r="E67" i="1" s="1"/>
  <c r="D45" i="4"/>
  <c r="D228" i="4" s="1"/>
  <c r="F206" i="3"/>
  <c r="F58" i="1" s="1"/>
  <c r="E206" i="3"/>
  <c r="E58" i="1" s="1"/>
  <c r="E226" i="4"/>
  <c r="F226" i="4"/>
  <c r="D226" i="4"/>
  <c r="C198" i="3"/>
  <c r="D229" i="4"/>
  <c r="G229" i="4"/>
  <c r="G230" i="4" s="1"/>
  <c r="F15" i="1" s="1"/>
  <c r="E229" i="4"/>
  <c r="G222" i="4"/>
  <c r="F67" i="1" s="1"/>
  <c r="D222" i="4"/>
  <c r="C67" i="1" s="1"/>
  <c r="F229" i="4"/>
  <c r="E230" i="4" l="1"/>
  <c r="D15" i="1" s="1"/>
  <c r="F230" i="4"/>
  <c r="E15" i="1" s="1"/>
  <c r="D230" i="4"/>
  <c r="C15" i="1" s="1"/>
  <c r="C13" i="1"/>
  <c r="D29" i="1"/>
  <c r="C29" i="1"/>
  <c r="C17" i="1" l="1"/>
  <c r="C31" i="1" s="1"/>
  <c r="D54" i="1"/>
  <c r="D65" i="1"/>
  <c r="E54" i="1"/>
  <c r="E65" i="1"/>
  <c r="F54" i="1"/>
  <c r="F65" i="1"/>
  <c r="C65" i="1"/>
  <c r="C54" i="1"/>
  <c r="C45" i="1"/>
  <c r="B2" i="1"/>
  <c r="D9" i="5"/>
  <c r="D36" i="5" s="1"/>
  <c r="D45" i="1"/>
  <c r="E9" i="4"/>
  <c r="D9" i="3"/>
  <c r="E45" i="1"/>
  <c r="F9" i="4"/>
  <c r="E9" i="3"/>
  <c r="E9" i="5"/>
  <c r="E36" i="5" s="1"/>
  <c r="F9" i="5"/>
  <c r="F36" i="5" s="1"/>
  <c r="F9" i="3"/>
  <c r="G9" i="4"/>
  <c r="F45" i="1"/>
  <c r="D9" i="4"/>
  <c r="D53" i="4" s="1"/>
  <c r="I53" i="4" s="1"/>
  <c r="C9" i="5"/>
  <c r="C9" i="3"/>
  <c r="F29" i="1"/>
  <c r="E29" i="1"/>
  <c r="C49" i="1" l="1"/>
  <c r="D47" i="1" s="1"/>
  <c r="E44" i="5"/>
  <c r="K44" i="5" s="1"/>
  <c r="E50" i="5"/>
  <c r="D50" i="5"/>
  <c r="D44" i="5"/>
  <c r="J44" i="5" s="1"/>
  <c r="C36" i="5"/>
  <c r="C24" i="5"/>
  <c r="F44" i="5"/>
  <c r="L44" i="5" s="1"/>
  <c r="F50" i="5"/>
  <c r="E77" i="4"/>
  <c r="J77" i="4" s="1"/>
  <c r="E53" i="4"/>
  <c r="J53" i="4" s="1"/>
  <c r="F77" i="4"/>
  <c r="K77" i="4" s="1"/>
  <c r="F53" i="4"/>
  <c r="K53" i="4" s="1"/>
  <c r="G77" i="4"/>
  <c r="L77" i="4" s="1"/>
  <c r="G53" i="4"/>
  <c r="L53" i="4" s="1"/>
  <c r="E112" i="3"/>
  <c r="J112" i="3" s="1"/>
  <c r="E103" i="3"/>
  <c r="J103" i="3" s="1"/>
  <c r="D103" i="3"/>
  <c r="I103" i="3" s="1"/>
  <c r="D112" i="3"/>
  <c r="I112" i="3" s="1"/>
  <c r="F112" i="3"/>
  <c r="K112" i="3" s="1"/>
  <c r="F103" i="3"/>
  <c r="K103" i="3" s="1"/>
  <c r="C38" i="3"/>
  <c r="H38" i="3" s="1"/>
  <c r="C103" i="3"/>
  <c r="H103" i="3" s="1"/>
  <c r="C112" i="3"/>
  <c r="H112" i="3" s="1"/>
  <c r="E203" i="3"/>
  <c r="E38" i="3"/>
  <c r="J38" i="3" s="1"/>
  <c r="D203" i="3"/>
  <c r="D38" i="3"/>
  <c r="I38" i="3" s="1"/>
  <c r="F203" i="3"/>
  <c r="F38" i="3"/>
  <c r="K38" i="3" s="1"/>
  <c r="D77" i="4"/>
  <c r="I77" i="4" s="1"/>
  <c r="D103" i="4"/>
  <c r="I103" i="4" s="1"/>
  <c r="C195" i="3"/>
  <c r="C203" i="3"/>
  <c r="B2" i="5"/>
  <c r="B2" i="4"/>
  <c r="B2" i="3"/>
  <c r="F183" i="4"/>
  <c r="F157" i="4"/>
  <c r="K157" i="4" s="1"/>
  <c r="F103" i="4"/>
  <c r="K103" i="4" s="1"/>
  <c r="F133" i="4"/>
  <c r="K133" i="4" s="1"/>
  <c r="F218" i="4"/>
  <c r="D17" i="3"/>
  <c r="I17" i="3" s="1"/>
  <c r="D168" i="3"/>
  <c r="D195" i="3"/>
  <c r="D147" i="3"/>
  <c r="I147" i="3" s="1"/>
  <c r="D62" i="3"/>
  <c r="I62" i="3" s="1"/>
  <c r="C17" i="3"/>
  <c r="H17" i="3" s="1"/>
  <c r="C168" i="3"/>
  <c r="C147" i="3"/>
  <c r="H147" i="3" s="1"/>
  <c r="C62" i="3"/>
  <c r="H62" i="3" s="1"/>
  <c r="F24" i="5"/>
  <c r="F18" i="5"/>
  <c r="E183" i="4"/>
  <c r="E218" i="4"/>
  <c r="E133" i="4"/>
  <c r="J133" i="4" s="1"/>
  <c r="E103" i="4"/>
  <c r="J103" i="4" s="1"/>
  <c r="E157" i="4"/>
  <c r="J157" i="4" s="1"/>
  <c r="G157" i="4"/>
  <c r="L157" i="4" s="1"/>
  <c r="G218" i="4"/>
  <c r="G133" i="4"/>
  <c r="L133" i="4" s="1"/>
  <c r="G183" i="4"/>
  <c r="G103" i="4"/>
  <c r="L103" i="4" s="1"/>
  <c r="F17" i="3"/>
  <c r="K17" i="3" s="1"/>
  <c r="F195" i="3"/>
  <c r="F168" i="3"/>
  <c r="F62" i="3"/>
  <c r="K62" i="3" s="1"/>
  <c r="F147" i="3"/>
  <c r="K147" i="3" s="1"/>
  <c r="C18" i="5"/>
  <c r="E24" i="5"/>
  <c r="E18" i="5"/>
  <c r="D218" i="4"/>
  <c r="D157" i="4"/>
  <c r="I157" i="4" s="1"/>
  <c r="D183" i="4"/>
  <c r="D133" i="4"/>
  <c r="I133" i="4" s="1"/>
  <c r="E17" i="3"/>
  <c r="J17" i="3" s="1"/>
  <c r="E168" i="3"/>
  <c r="E195" i="3"/>
  <c r="E62" i="3"/>
  <c r="J62" i="3" s="1"/>
  <c r="E147" i="3"/>
  <c r="J147" i="3" s="1"/>
  <c r="D18" i="5"/>
  <c r="D24" i="5"/>
  <c r="D196" i="3"/>
  <c r="D198" i="3" s="1"/>
  <c r="D13" i="1" l="1"/>
  <c r="D17" i="1" s="1"/>
  <c r="D31" i="1" s="1"/>
  <c r="C50" i="5"/>
  <c r="C44" i="5"/>
  <c r="I44" i="5" s="1"/>
  <c r="E196" i="3"/>
  <c r="E198" i="3" s="1"/>
  <c r="D49" i="1" l="1"/>
  <c r="E47" i="1" s="1"/>
  <c r="E13" i="1"/>
  <c r="E17" i="1" s="1"/>
  <c r="E31" i="1" s="1"/>
  <c r="F196" i="3"/>
  <c r="F198" i="3" s="1"/>
  <c r="E49" i="1" l="1"/>
  <c r="F47" i="1" s="1"/>
  <c r="F13" i="1"/>
  <c r="F17" i="1" s="1"/>
  <c r="F31" i="1" s="1"/>
  <c r="F49" i="1" l="1"/>
</calcChain>
</file>

<file path=xl/sharedStrings.xml><?xml version="1.0" encoding="utf-8"?>
<sst xmlns="http://schemas.openxmlformats.org/spreadsheetml/2006/main" count="376" uniqueCount="204">
  <si>
    <t>OVERSIGTER MED KONSEKVENS AF DE FORESLÅEDE ÆNDRINGER</t>
  </si>
  <si>
    <t>ØKONOMISTABENS BEMÆRKNINGER TIL INTERT BRUG</t>
  </si>
  <si>
    <t>NB: KOLONNEN SKAL SKJULES!</t>
  </si>
  <si>
    <t>Hovedoversigt</t>
  </si>
  <si>
    <t>Vær sikker på at kildearket er rettet og godkendt.</t>
  </si>
  <si>
    <t>1.000. kr.</t>
  </si>
  <si>
    <t>2022</t>
  </si>
  <si>
    <t>2023</t>
  </si>
  <si>
    <t>2024</t>
  </si>
  <si>
    <t>2025</t>
  </si>
  <si>
    <t>Når arket er færdigt,  så tage en kopi, hvor du:</t>
  </si>
  <si>
    <t>- Afbryder kæder</t>
  </si>
  <si>
    <t>Driftsvirksomhed</t>
  </si>
  <si>
    <t>- Skjuler denne kolonne på alle faner</t>
  </si>
  <si>
    <t>- Skjuler dispositionssymboler på alle faner</t>
  </si>
  <si>
    <t>Anlægsvirksomhed</t>
  </si>
  <si>
    <t>- Slår arkbeskyttelse til på alle faner.</t>
  </si>
  <si>
    <t>Drift- og anlæg ialt</t>
  </si>
  <si>
    <t>P/l-regulering</t>
  </si>
  <si>
    <t>Fra hovedoversigten i Analyzer</t>
  </si>
  <si>
    <t>Finansiering</t>
  </si>
  <si>
    <t>- renter</t>
  </si>
  <si>
    <t>- finansforskydninger</t>
  </si>
  <si>
    <t>- afdrag på lån</t>
  </si>
  <si>
    <t>- optagne lån</t>
  </si>
  <si>
    <t>- generelle tilskud</t>
  </si>
  <si>
    <t>- skatter</t>
  </si>
  <si>
    <t>Fra fanen Lån og skat</t>
  </si>
  <si>
    <t>Finansiering ialt</t>
  </si>
  <si>
    <t>Likviditetsforbrug*</t>
  </si>
  <si>
    <t>*Minus betyder forøgelse af likviditeten.</t>
  </si>
  <si>
    <t>Resultat af ordinær drift</t>
  </si>
  <si>
    <t xml:space="preserve">Likvid beholdning </t>
  </si>
  <si>
    <t>Likvid beholdning primo</t>
  </si>
  <si>
    <t>Likvid beholdning ultimo</t>
  </si>
  <si>
    <t>Primo  kommer fra hovedoversigten i Analyzer (BDA)</t>
  </si>
  <si>
    <t>Serviceramme</t>
  </si>
  <si>
    <t>Beregnet serviceramme (KL)</t>
  </si>
  <si>
    <t>Efter aftale med Bjarne inkl. andel af løft på 1,4 mia. kr.</t>
  </si>
  <si>
    <t>Anslåede serviceudgifter, budget*</t>
  </si>
  <si>
    <t>Husk at rette formlerne på fanen Drift</t>
  </si>
  <si>
    <t>*De budgetterede serviceudgifter kan først opgøres nøjagtigt, når det er afklaret, hvor i kontoplanen der skal 
  reguleres i forbindelse med ændringsforslagene, og dermed om de er indenfor eller  udenfor definitionen af, 
  hvad der er serviceudgifter.</t>
  </si>
  <si>
    <t>Bruttoanlægsudgifter</t>
  </si>
  <si>
    <t>Budget, bruttoanlægsudgifter**</t>
  </si>
  <si>
    <t>**Under forbehold for at alle anlægsforslag er opdelt i udgifter og indtægter.</t>
  </si>
  <si>
    <t>DRIFT</t>
  </si>
  <si>
    <t>Administrativt budgetforslag</t>
  </si>
  <si>
    <t>Adm. budgetforslag drift, netto</t>
  </si>
  <si>
    <t>Ændringsforslag skrives ind jf. materialet i mappen til budgetseminaret, herunder perspektivnotatet</t>
  </si>
  <si>
    <t>ÆNDRINGSFORSLAG</t>
  </si>
  <si>
    <t>OVERVEJELSER OM BELØB</t>
  </si>
  <si>
    <r>
      <t xml:space="preserve">Forslag til budgetjusteringer fra perspektivnotatet </t>
    </r>
    <r>
      <rPr>
        <sz val="11"/>
        <rFont val="Arial"/>
        <family val="2"/>
      </rPr>
      <t>(afsnit 4.3)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(faneblad  2)</t>
    </r>
  </si>
  <si>
    <t>Merudgift jf. materialet</t>
  </si>
  <si>
    <t>1. Demografi (Voksenspecial)</t>
  </si>
  <si>
    <t>2. Demografi inklusionscentre og specialskoler</t>
  </si>
  <si>
    <t>3. Generelt løft af folkeskolen</t>
  </si>
  <si>
    <t>4. Bedre bemanding</t>
  </si>
  <si>
    <t>I alt</t>
  </si>
  <si>
    <r>
      <t>Øvrige forhold fra perspektivnotatet</t>
    </r>
    <r>
      <rPr>
        <sz val="11"/>
        <rFont val="Arial"/>
        <family val="2"/>
      </rPr>
      <t xml:space="preserve"> (afnit 5.5)</t>
    </r>
  </si>
  <si>
    <t>Potentiale</t>
  </si>
  <si>
    <t>Skal kun med hvis der er evt. merudgifter, og de ikke er nævnt andre steder</t>
  </si>
  <si>
    <t>1.000. kr</t>
  </si>
  <si>
    <r>
      <t>Samdrift på administration</t>
    </r>
    <r>
      <rPr>
        <sz val="11"/>
        <rFont val="Arial"/>
        <family val="2"/>
      </rPr>
      <t xml:space="preserve"> (faneblad 5)</t>
    </r>
  </si>
  <si>
    <t>Potentiale (kommunens egen vurdering)</t>
  </si>
  <si>
    <t>Afledt drift af ibrugtagne anlæg</t>
  </si>
  <si>
    <t>Er indregnet i adm. budgetforslag</t>
  </si>
  <si>
    <r>
      <t>Sager oversendt til budgetbehandlingen (kun ændringer vedr. drift) (</t>
    </r>
    <r>
      <rPr>
        <sz val="11"/>
        <rFont val="Arial"/>
        <family val="2"/>
      </rPr>
      <t>fane 6)</t>
    </r>
  </si>
  <si>
    <t>Hvis punktet også er nævnt under forslag til budget-</t>
  </si>
  <si>
    <t>Politiske udvalg</t>
  </si>
  <si>
    <t xml:space="preserve">justeringer i perspektivnotat så anfør beløb der </t>
  </si>
  <si>
    <t>1. Børnekulturel indsats i Kulturregion Midt- og Vestsjælland                    (KFU)</t>
  </si>
  <si>
    <t>Fremlægges primo 2022</t>
  </si>
  <si>
    <t>2. Opgradering af atletikstadion i Munkesøen (KFU)</t>
  </si>
  <si>
    <t>4. Bemanding af akuttelefon (SOC)</t>
  </si>
  <si>
    <t>5. Kørsel til genoptræning - Servicelovens § 86 (ÆSU)</t>
  </si>
  <si>
    <t>Flere muligheder</t>
  </si>
  <si>
    <t>6. Læger fast tilknyttet på plejecentre (ÆSU)</t>
  </si>
  <si>
    <t>Direktionen</t>
  </si>
  <si>
    <t>7. Afledte driftsudgifter ved anlæg m.v. (er indarbejdet i adm.
    budget)</t>
  </si>
  <si>
    <t>LÅST</t>
  </si>
  <si>
    <r>
      <t xml:space="preserve">Udefra kommende budgetforslag/ønsker (kun ændringer vedr. drift) </t>
    </r>
    <r>
      <rPr>
        <sz val="11"/>
        <rFont val="Arial"/>
        <family val="2"/>
      </rPr>
      <t>(fane 7)</t>
    </r>
  </si>
  <si>
    <t>3. Ansøgning om baskekurve til Kalundborg Hallerne</t>
  </si>
  <si>
    <t>8. Tilskud til Løve Mølle</t>
  </si>
  <si>
    <t>Egne ændringsforslag vedr. drift ud over ovenstående</t>
  </si>
  <si>
    <t>Bufferen til imødegåelde af sanktioner reduceres for at give råderum</t>
  </si>
  <si>
    <t>Prisfremskrivning 1%</t>
  </si>
  <si>
    <t>Forældre tilbagebetaling Corona</t>
  </si>
  <si>
    <t>Afsat til at vejen mod minimumsnormeringer</t>
  </si>
  <si>
    <t>Finansiering af  vejen mod minimumsnormeringer, se hensigtserklæring nr. 4</t>
  </si>
  <si>
    <t>Mentorordning på Voksen-Special området. Se hensigtserklæring nr. 5 samt supplerende notat</t>
  </si>
  <si>
    <t>Finansiering af mentorordning</t>
  </si>
  <si>
    <t>Samskabelse af et ungekultursted på Banegårdspladsen, 1 sal. (Gl. restaurant/den tykke kok) - merudgift i forhold til Multihuset</t>
  </si>
  <si>
    <t>Sammentælling</t>
  </si>
  <si>
    <t>Foreslåede ændringer i alt jf. ovenstående</t>
  </si>
  <si>
    <t>Driftsbudget netto inkl.. ønskede ændringer</t>
  </si>
  <si>
    <t>Adm. budgetforslag service, netto</t>
  </si>
  <si>
    <t>Fra hovedoversigt i Analyzer</t>
  </si>
  <si>
    <t>Anslåede ændringer vedr. service i alt jf. ovenstående*</t>
  </si>
  <si>
    <t>Husk at rette formlerne ift. hvad der ikke er service</t>
  </si>
  <si>
    <t>Anslåede budgetterede serviceudgifter*</t>
  </si>
  <si>
    <t>*De budgetterede serviceudgifter kan først opgøres nøjagtigt, når det er afklaret, hvor i kontoplanen der skal reguleres
  i forbindelse med ændringsforslagene, og dermed om de er indenfor eller  udenfor definitionen af, hvad der er service-
  udgifter.</t>
  </si>
  <si>
    <t xml:space="preserve"> </t>
  </si>
  <si>
    <t>ANLÆG</t>
  </si>
  <si>
    <r>
      <t>Administrativt budgetforslag</t>
    </r>
    <r>
      <rPr>
        <sz val="11"/>
        <rFont val="Arial"/>
        <family val="2"/>
      </rPr>
      <t xml:space="preserve"> (U er udgifter og I er indtægter)</t>
    </r>
  </si>
  <si>
    <t>U/I</t>
  </si>
  <si>
    <t>Skrives ind fra perspektivnotatet</t>
  </si>
  <si>
    <t>Rådighedsbeløb:</t>
  </si>
  <si>
    <t>Ny anlægspolitik (råderum)</t>
  </si>
  <si>
    <t>U</t>
  </si>
  <si>
    <t>Vedligeholdelse af ejendomme</t>
  </si>
  <si>
    <t>Pulje til udvikling og effektivisering.</t>
  </si>
  <si>
    <t>Koordinerende arbejder forsyninger</t>
  </si>
  <si>
    <t>Brovedligeholdelse</t>
  </si>
  <si>
    <t>Trafiksikkerhedsplan</t>
  </si>
  <si>
    <t>Pulje til landsbyfornyelse</t>
  </si>
  <si>
    <t>I</t>
  </si>
  <si>
    <t>Vejafvanding</t>
  </si>
  <si>
    <t>Vedligeholdelse af havne</t>
  </si>
  <si>
    <t>Klimatilpasning</t>
  </si>
  <si>
    <t>Ombygning af Gl. Vesthavn</t>
  </si>
  <si>
    <t>Køb og salg af grunde og bygninger.</t>
  </si>
  <si>
    <t>Asfalt/belægninger landområder</t>
  </si>
  <si>
    <t>Asfalt/belægninger byområder</t>
  </si>
  <si>
    <t>Lokalsamfund - Få det fikset</t>
  </si>
  <si>
    <t>Cykelsti, Drøsselbjerg-Kirke Helsinge</t>
  </si>
  <si>
    <t>Cykelsti, Havnsø-Føllenslev</t>
  </si>
  <si>
    <t>Ny daginstitution Svebølle</t>
  </si>
  <si>
    <t>Cykelsti Ubby-Slagelse Landevej jfr. Planen</t>
  </si>
  <si>
    <t>Bynær Havnepark</t>
  </si>
  <si>
    <t>Nyt plejecenter i syd</t>
  </si>
  <si>
    <t>Nedre Halleby Å, Sukkerkanalen og Flasken</t>
  </si>
  <si>
    <t>Uafsluttede udstykninger</t>
  </si>
  <si>
    <t>Robusthedspulje</t>
  </si>
  <si>
    <t>DM i Skills 2022</t>
  </si>
  <si>
    <t>Renovering af Holbækvejs etape 3</t>
  </si>
  <si>
    <t>Kantarbejde langs rute 219 fra Søby til Ugerløse</t>
  </si>
  <si>
    <t>Adm. budgetforslag, anlægsudgifter, brutto</t>
  </si>
  <si>
    <t>Korrig. f. afrundingsdiff.</t>
  </si>
  <si>
    <t>Adm. budgetforslag, anlægsindtægter</t>
  </si>
  <si>
    <t>Adm. budgetforslag anlæg, netto</t>
  </si>
  <si>
    <t>Forslag til nye anlæg skal modregnes i råderummet, jf. linje 11.</t>
  </si>
  <si>
    <r>
      <t>Sager fra direktionen oversendt til budgetbehandlingen (kun ændringer vedr. anlæg)</t>
    </r>
    <r>
      <rPr>
        <sz val="11"/>
        <rFont val="Arial"/>
        <family val="2"/>
      </rPr>
      <t xml:space="preserve"> (fane  2)</t>
    </r>
  </si>
  <si>
    <t>Personalefaciliteter - Madservice</t>
  </si>
  <si>
    <t>Inventar - Samling af frit valg, Svebølle og Gørlev</t>
  </si>
  <si>
    <t>Anlægsudgifter, brutto</t>
  </si>
  <si>
    <t>Anlægsindtægter</t>
  </si>
  <si>
    <t>Anlæg, netto</t>
  </si>
  <si>
    <r>
      <t xml:space="preserve">Anlægsudgifter ifm. effektiviseringer </t>
    </r>
    <r>
      <rPr>
        <sz val="11"/>
        <rFont val="Arial"/>
        <family val="2"/>
      </rPr>
      <t>(fane 6)</t>
    </r>
  </si>
  <si>
    <t>OK</t>
  </si>
  <si>
    <r>
      <t xml:space="preserve">Administrationens overvejelser vedr. nye anlægsaktiviteter </t>
    </r>
    <r>
      <rPr>
        <sz val="11"/>
        <rFont val="Arial"/>
        <family val="2"/>
      </rPr>
      <t>(fane 5)</t>
    </r>
  </si>
  <si>
    <t>Beløb jf. materialet</t>
  </si>
  <si>
    <t>1.   Rådighedsbeløb - Ombygning af Gl. Vesthavn</t>
  </si>
  <si>
    <t>2.   Rådighedsbeløb - Cykelsti, Drøsselbjerg-Kirke Helsinge</t>
  </si>
  <si>
    <t>3.   Rådighedsbeløb - Cykelsti, Havnsø-Føllenslev</t>
  </si>
  <si>
    <t>4.   Rådighedsbeløb - Cykelsti, Ubby-Slagelse Landevej jf. 
      planen</t>
  </si>
  <si>
    <r>
      <t>Sager oversendt til budgetbehandlingen</t>
    </r>
    <r>
      <rPr>
        <sz val="11"/>
        <rFont val="Arial"/>
        <family val="2"/>
      </rPr>
      <t xml:space="preserve"> (fane  6)</t>
    </r>
  </si>
  <si>
    <t>3. Nyt botilbud til unge psykisk sårbare</t>
  </si>
  <si>
    <r>
      <t>Udefra kommende budgetforslag/ønsker (kun ændringer vedr. anlæg)</t>
    </r>
    <r>
      <rPr>
        <sz val="11"/>
        <rFont val="Arial"/>
        <family val="2"/>
      </rPr>
      <t xml:space="preserve"> (fane 7)</t>
    </r>
  </si>
  <si>
    <t>1. Ansøgning om cykelstier på Asnæs Skovvej</t>
  </si>
  <si>
    <t>2. Ansøgning til baskebane i Munkesøen</t>
  </si>
  <si>
    <t>4. Flytning af parkeringspladser ved tennisbanerne på Røsnæs</t>
  </si>
  <si>
    <t>5. Ansøgning om etablering af kunststofbane i Høng</t>
  </si>
  <si>
    <t>Ca. 4.000</t>
  </si>
  <si>
    <t>6. Ansøgning om etablering af kunststofbane i Ubby</t>
  </si>
  <si>
    <t>Ca. 4.900</t>
  </si>
  <si>
    <t>7. Ansøgning om Red Plus bane i Svebølle</t>
  </si>
  <si>
    <t>Ca. 563</t>
  </si>
  <si>
    <t>Egne ændringsforslag vedr. anlæg
ud over ovenstående</t>
  </si>
  <si>
    <t>Naturregistrering</t>
  </si>
  <si>
    <t>Række 32: Bynær Havnepark udskydes 1 år</t>
  </si>
  <si>
    <t>Række 29+106 Cykelsti Havnsø-Føllenslev udskydes 1 år</t>
  </si>
  <si>
    <t>Række 148 fra drift: "3. Ansøgning om baskekurve til Kalundborg Hallerne"  til anlæg jf. mail fra Økonomichef</t>
  </si>
  <si>
    <t>Række 149 fra drift: "8. Tilskud til Løve Mølle"  til anlæg jf. mail fra Økonomichef</t>
  </si>
  <si>
    <t>Pulje til naturprojekter</t>
  </si>
  <si>
    <t>Reservation til Stiforbindelser og fodgænger/cykeltunnel i Svebølle/Viskinge - se også hensigtserklæring</t>
  </si>
  <si>
    <t>Undersøgelse af mulighed for springhal i Høng</t>
  </si>
  <si>
    <t>Fjernelse af jordbunke ved Høng kultur og bevægelsespark</t>
  </si>
  <si>
    <t>Pulje til renovering af folkeskolerne - udover det sædvanlige vedligehold</t>
  </si>
  <si>
    <t xml:space="preserve">Inventar mv. til Ungekultursted på Banegårdspladsen, 1 sal. (Gl. restaurant/den tykke kok). </t>
  </si>
  <si>
    <t>Opgradering af Centerpladsen i Svebølle</t>
  </si>
  <si>
    <t>Træk fra råderummet (række 11 ovenfor)</t>
  </si>
  <si>
    <t>Sammentællinger</t>
  </si>
  <si>
    <t>Foreslåede ændringer i alt, anlægsudgifter, brutto</t>
  </si>
  <si>
    <t>Anlægsudgifter, brutto inkl.. ønskede ændringer</t>
  </si>
  <si>
    <t>Foreslåede ændringer i alt, anlægsindtægter</t>
  </si>
  <si>
    <t>Anlægsindtægter inkl.. ønskede ændringer</t>
  </si>
  <si>
    <t>Foreslåede ændringer i alt . anlæg netto</t>
  </si>
  <si>
    <t>Anlægsbudget netto inkl.. ønskede ændringer</t>
  </si>
  <si>
    <t>LÅNOPTAGELSE</t>
  </si>
  <si>
    <t>Optagelse af lån</t>
  </si>
  <si>
    <t>Fra  hovedoversigten i Analyzer</t>
  </si>
  <si>
    <t>Kommunen må hvert af år i 2019 og 2020 maksimalt låne 14,5 mio. kr. og i 2021 og 2022 maksimalt 7,0 mio. kr.</t>
  </si>
  <si>
    <t>Check/ret ved nyt år - hvor kommer tallene fra???</t>
  </si>
  <si>
    <r>
      <t xml:space="preserve">Eget ændringsforslag vedr. lånoptagelse </t>
    </r>
    <r>
      <rPr>
        <sz val="11"/>
        <rFont val="Arial"/>
        <family val="2"/>
      </rPr>
      <t>(</t>
    </r>
    <r>
      <rPr>
        <sz val="11"/>
        <color rgb="FFFF0000"/>
        <rFont val="Arial"/>
        <family val="2"/>
      </rPr>
      <t>beløb vedr. optagne lån anføres med minus foran</t>
    </r>
    <r>
      <rPr>
        <sz val="11"/>
        <rFont val="Arial"/>
        <family val="2"/>
      </rPr>
      <t>)</t>
    </r>
  </si>
  <si>
    <t>Forslag til lånoptagelse</t>
  </si>
  <si>
    <t>Sammentælling herunder</t>
  </si>
  <si>
    <t>Lånoptagelse inkl.. ønsket ændring</t>
  </si>
  <si>
    <t>SKAT</t>
  </si>
  <si>
    <t>Samlet skatteindtægt jf. adm. budgetforslag</t>
  </si>
  <si>
    <t xml:space="preserve">Ændringsforslag vedr. skat </t>
  </si>
  <si>
    <t>Beløb ved ændring i udskrivningsprocenten</t>
  </si>
  <si>
    <t>Ændring</t>
  </si>
  <si>
    <t>Beløb ved forslag om ændring i udskrivningsprocenten</t>
  </si>
  <si>
    <t>Skatteindtægt inkl.. ønsket ændring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</si>
</sst>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_-* #,##0.0\ _D_M_-;\-* #,##0.0\ _D_M_-;_-* &quot;-&quot;??\ _D_M_-;_-@_-"/>
    <numFmt numFmtId="166" formatCode="#,##0.0"/>
    <numFmt numFmtId="167" formatCode="dd/mm/yy\ hh:mm;@"/>
  </numFmts>
  <fonts count="1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3"/>
      <name val="Arial"/>
      <family val="2"/>
    </font>
    <font>
      <sz val="9"/>
      <color rgb="FF000000"/>
      <name val="Arial"/>
      <family val="2"/>
    </font>
    <font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2CD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2" borderId="0"/>
    <xf numFmtId="164" fontId="3" fillId="0" borderId="0" applyFont="0" applyFill="0" applyBorder="0" applyAlignment="0" applyProtection="0"/>
  </cellStyleXfs>
  <cellXfs count="346">
    <xf numFmtId="0" fontId="0" fillId="2" borderId="0" xfId="0"/>
    <xf numFmtId="49" fontId="1" fillId="3" borderId="0" xfId="0" applyNumberFormat="1" applyFont="1" applyFill="1"/>
    <xf numFmtId="0" fontId="2" fillId="3" borderId="0" xfId="0" applyFont="1" applyFill="1"/>
    <xf numFmtId="49" fontId="2" fillId="3" borderId="0" xfId="0" applyNumberFormat="1" applyFont="1" applyFill="1"/>
    <xf numFmtId="165" fontId="2" fillId="3" borderId="0" xfId="1" applyNumberFormat="1" applyFont="1" applyFill="1" applyAlignment="1">
      <alignment horizontal="right"/>
    </xf>
    <xf numFmtId="49" fontId="4" fillId="3" borderId="0" xfId="0" applyNumberFormat="1" applyFont="1" applyFill="1"/>
    <xf numFmtId="0" fontId="1" fillId="3" borderId="0" xfId="0" applyFont="1" applyFill="1"/>
    <xf numFmtId="49" fontId="2" fillId="3" borderId="6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166" fontId="2" fillId="3" borderId="7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166" fontId="2" fillId="3" borderId="4" xfId="0" applyNumberFormat="1" applyFont="1" applyFill="1" applyBorder="1" applyAlignment="1">
      <alignment horizontal="right"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167" fontId="2" fillId="3" borderId="0" xfId="0" applyNumberFormat="1" applyFont="1" applyFill="1" applyAlignment="1">
      <alignment horizontal="left"/>
    </xf>
    <xf numFmtId="166" fontId="2" fillId="3" borderId="0" xfId="0" applyNumberFormat="1" applyFont="1" applyFill="1"/>
    <xf numFmtId="3" fontId="2" fillId="3" borderId="0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3" fontId="2" fillId="3" borderId="8" xfId="0" applyNumberFormat="1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49" fontId="6" fillId="3" borderId="0" xfId="0" applyNumberFormat="1" applyFont="1" applyFill="1"/>
    <xf numFmtId="49" fontId="2" fillId="3" borderId="13" xfId="0" applyNumberFormat="1" applyFont="1" applyFill="1" applyBorder="1" applyAlignment="1">
      <alignment vertical="center" wrapText="1"/>
    </xf>
    <xf numFmtId="49" fontId="2" fillId="3" borderId="19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right" vertical="center" wrapText="1" indent="1"/>
    </xf>
    <xf numFmtId="0" fontId="1" fillId="5" borderId="12" xfId="0" applyFont="1" applyFill="1" applyBorder="1" applyAlignment="1">
      <alignment horizontal="right" vertical="center" wrapText="1" indent="1"/>
    </xf>
    <xf numFmtId="49" fontId="2" fillId="4" borderId="25" xfId="0" applyNumberFormat="1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horizontal="right" vertical="center" wrapText="1"/>
    </xf>
    <xf numFmtId="3" fontId="2" fillId="3" borderId="21" xfId="0" applyNumberFormat="1" applyFont="1" applyFill="1" applyBorder="1" applyAlignment="1">
      <alignment horizontal="right" vertical="center" wrapText="1"/>
    </xf>
    <xf numFmtId="49" fontId="6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3" fontId="2" fillId="3" borderId="0" xfId="0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167" fontId="2" fillId="3" borderId="0" xfId="0" applyNumberFormat="1" applyFont="1" applyFill="1" applyAlignment="1">
      <alignment horizontal="left" wrapText="1"/>
    </xf>
    <xf numFmtId="166" fontId="2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3" fontId="2" fillId="3" borderId="27" xfId="0" applyNumberFormat="1" applyFont="1" applyFill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49" fontId="2" fillId="3" borderId="25" xfId="0" applyNumberFormat="1" applyFont="1" applyFill="1" applyBorder="1" applyAlignment="1">
      <alignment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24" xfId="0" applyNumberFormat="1" applyFont="1" applyFill="1" applyBorder="1" applyAlignment="1">
      <alignment horizontal="right" vertical="center" wrapText="1"/>
    </xf>
    <xf numFmtId="49" fontId="10" fillId="3" borderId="0" xfId="0" applyNumberFormat="1" applyFont="1" applyFill="1" applyAlignment="1">
      <alignment wrapText="1"/>
    </xf>
    <xf numFmtId="49" fontId="4" fillId="3" borderId="0" xfId="0" applyNumberFormat="1" applyFont="1" applyFill="1" applyAlignment="1"/>
    <xf numFmtId="0" fontId="2" fillId="3" borderId="0" xfId="0" applyFont="1" applyFill="1" applyAlignment="1"/>
    <xf numFmtId="49" fontId="1" fillId="3" borderId="25" xfId="0" applyNumberFormat="1" applyFont="1" applyFill="1" applyBorder="1" applyAlignment="1">
      <alignment vertical="center" wrapText="1"/>
    </xf>
    <xf numFmtId="49" fontId="5" fillId="3" borderId="26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2" fontId="2" fillId="3" borderId="0" xfId="0" applyNumberFormat="1" applyFont="1" applyFill="1"/>
    <xf numFmtId="3" fontId="2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10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top"/>
    </xf>
    <xf numFmtId="3" fontId="2" fillId="0" borderId="0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49" fontId="2" fillId="3" borderId="0" xfId="0" applyNumberFormat="1" applyFont="1" applyFill="1" applyBorder="1" applyAlignment="1">
      <alignment vertical="center" wrapText="1"/>
    </xf>
    <xf numFmtId="3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0" xfId="0" applyFont="1" applyFill="1"/>
    <xf numFmtId="0" fontId="12" fillId="6" borderId="0" xfId="0" applyFont="1" applyFill="1" applyAlignment="1">
      <alignment vertical="top"/>
    </xf>
    <xf numFmtId="0" fontId="5" fillId="6" borderId="0" xfId="0" applyFont="1" applyFill="1"/>
    <xf numFmtId="0" fontId="5" fillId="6" borderId="0" xfId="0" quotePrefix="1" applyFont="1" applyFill="1" applyAlignment="1"/>
    <xf numFmtId="0" fontId="5" fillId="6" borderId="0" xfId="0" quotePrefix="1" applyFont="1" applyFill="1"/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49" fontId="1" fillId="7" borderId="13" xfId="0" applyNumberFormat="1" applyFont="1" applyFill="1" applyBorder="1" applyAlignment="1">
      <alignment vertical="top" wrapText="1"/>
    </xf>
    <xf numFmtId="3" fontId="2" fillId="7" borderId="14" xfId="0" applyNumberFormat="1" applyFont="1" applyFill="1" applyBorder="1" applyAlignment="1" applyProtection="1">
      <alignment vertical="top" wrapText="1"/>
    </xf>
    <xf numFmtId="3" fontId="2" fillId="7" borderId="15" xfId="0" applyNumberFormat="1" applyFont="1" applyFill="1" applyBorder="1" applyAlignment="1" applyProtection="1">
      <alignment vertical="top" wrapText="1"/>
    </xf>
    <xf numFmtId="0" fontId="12" fillId="6" borderId="0" xfId="0" applyFont="1" applyFill="1" applyAlignment="1"/>
    <xf numFmtId="0" fontId="12" fillId="3" borderId="0" xfId="0" applyFont="1" applyFill="1" applyAlignment="1">
      <alignment wrapText="1"/>
    </xf>
    <xf numFmtId="49" fontId="4" fillId="0" borderId="0" xfId="0" applyNumberFormat="1" applyFont="1" applyFill="1" applyAlignment="1"/>
    <xf numFmtId="0" fontId="12" fillId="0" borderId="0" xfId="0" applyFont="1" applyFill="1" applyAlignment="1"/>
    <xf numFmtId="49" fontId="2" fillId="3" borderId="13" xfId="0" applyNumberFormat="1" applyFont="1" applyFill="1" applyBorder="1" applyAlignment="1">
      <alignment wrapText="1"/>
    </xf>
    <xf numFmtId="3" fontId="2" fillId="3" borderId="14" xfId="0" applyNumberFormat="1" applyFont="1" applyFill="1" applyBorder="1" applyAlignment="1" applyProtection="1">
      <alignment wrapText="1"/>
      <protection locked="0"/>
    </xf>
    <xf numFmtId="3" fontId="2" fillId="3" borderId="15" xfId="0" applyNumberFormat="1" applyFont="1" applyFill="1" applyBorder="1" applyAlignment="1" applyProtection="1">
      <alignment wrapText="1"/>
      <protection locked="0"/>
    </xf>
    <xf numFmtId="49" fontId="2" fillId="3" borderId="16" xfId="0" applyNumberFormat="1" applyFont="1" applyFill="1" applyBorder="1" applyAlignment="1">
      <alignment wrapText="1"/>
    </xf>
    <xf numFmtId="3" fontId="2" fillId="3" borderId="17" xfId="0" applyNumberFormat="1" applyFont="1" applyFill="1" applyBorder="1" applyAlignment="1" applyProtection="1">
      <alignment wrapText="1"/>
      <protection locked="0"/>
    </xf>
    <xf numFmtId="3" fontId="2" fillId="3" borderId="18" xfId="0" applyNumberFormat="1" applyFont="1" applyFill="1" applyBorder="1" applyAlignment="1" applyProtection="1">
      <alignment wrapText="1"/>
      <protection locked="0"/>
    </xf>
    <xf numFmtId="0" fontId="5" fillId="3" borderId="0" xfId="0" applyFont="1" applyFill="1" applyAlignment="1"/>
    <xf numFmtId="0" fontId="1" fillId="0" borderId="0" xfId="0" applyFont="1" applyFill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2" fillId="3" borderId="16" xfId="0" applyNumberFormat="1" applyFont="1" applyFill="1" applyBorder="1" applyAlignment="1" applyProtection="1">
      <alignment wrapText="1"/>
    </xf>
    <xf numFmtId="49" fontId="1" fillId="7" borderId="13" xfId="0" applyNumberFormat="1" applyFont="1" applyFill="1" applyBorder="1" applyAlignment="1">
      <alignment wrapText="1"/>
    </xf>
    <xf numFmtId="3" fontId="2" fillId="7" borderId="14" xfId="0" applyNumberFormat="1" applyFont="1" applyFill="1" applyBorder="1" applyAlignment="1" applyProtection="1">
      <alignment wrapText="1"/>
    </xf>
    <xf numFmtId="3" fontId="2" fillId="7" borderId="15" xfId="0" applyNumberFormat="1" applyFont="1" applyFill="1" applyBorder="1" applyAlignment="1" applyProtection="1">
      <alignment wrapText="1"/>
    </xf>
    <xf numFmtId="49" fontId="2" fillId="3" borderId="26" xfId="0" applyNumberFormat="1" applyFont="1" applyFill="1" applyBorder="1" applyAlignment="1" applyProtection="1">
      <alignment wrapText="1"/>
    </xf>
    <xf numFmtId="3" fontId="2" fillId="3" borderId="27" xfId="0" applyNumberFormat="1" applyFont="1" applyFill="1" applyBorder="1" applyAlignment="1" applyProtection="1">
      <alignment wrapText="1"/>
      <protection locked="0"/>
    </xf>
    <xf numFmtId="3" fontId="2" fillId="3" borderId="28" xfId="0" applyNumberFormat="1" applyFont="1" applyFill="1" applyBorder="1" applyAlignment="1" applyProtection="1">
      <alignment wrapText="1"/>
      <protection locked="0"/>
    </xf>
    <xf numFmtId="49" fontId="2" fillId="3" borderId="0" xfId="0" applyNumberFormat="1" applyFont="1" applyFill="1" applyAlignment="1"/>
    <xf numFmtId="2" fontId="2" fillId="3" borderId="0" xfId="0" applyNumberFormat="1" applyFont="1" applyFill="1" applyAlignment="1"/>
    <xf numFmtId="49" fontId="6" fillId="3" borderId="0" xfId="0" applyNumberFormat="1" applyFont="1" applyFill="1" applyAlignment="1"/>
    <xf numFmtId="49" fontId="8" fillId="3" borderId="0" xfId="0" applyNumberFormat="1" applyFont="1" applyFill="1" applyAlignment="1">
      <alignment horizontal="center" wrapText="1"/>
    </xf>
    <xf numFmtId="49" fontId="6" fillId="3" borderId="0" xfId="0" applyNumberFormat="1" applyFont="1" applyFill="1" applyAlignment="1">
      <alignment horizontal="center" wrapText="1"/>
    </xf>
    <xf numFmtId="49" fontId="4" fillId="3" borderId="0" xfId="0" applyNumberFormat="1" applyFont="1" applyFill="1" applyAlignment="1">
      <alignment horizontal="center"/>
    </xf>
    <xf numFmtId="49" fontId="2" fillId="4" borderId="25" xfId="0" applyNumberFormat="1" applyFont="1" applyFill="1" applyBorder="1" applyAlignment="1">
      <alignment wrapText="1"/>
    </xf>
    <xf numFmtId="49" fontId="2" fillId="4" borderId="22" xfId="0" applyNumberFormat="1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49" fontId="2" fillId="3" borderId="29" xfId="0" applyNumberFormat="1" applyFont="1" applyFill="1" applyBorder="1" applyAlignment="1">
      <alignment horizontal="center" wrapText="1"/>
    </xf>
    <xf numFmtId="3" fontId="2" fillId="3" borderId="14" xfId="0" applyNumberFormat="1" applyFont="1" applyFill="1" applyBorder="1" applyAlignment="1">
      <alignment wrapText="1"/>
    </xf>
    <xf numFmtId="3" fontId="2" fillId="3" borderId="15" xfId="0" applyNumberFormat="1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49" fontId="2" fillId="3" borderId="30" xfId="0" applyNumberFormat="1" applyFont="1" applyFill="1" applyBorder="1" applyAlignment="1">
      <alignment horizontal="center" wrapText="1"/>
    </xf>
    <xf numFmtId="3" fontId="2" fillId="3" borderId="17" xfId="0" applyNumberFormat="1" applyFont="1" applyFill="1" applyBorder="1" applyAlignment="1">
      <alignment wrapText="1"/>
    </xf>
    <xf numFmtId="3" fontId="2" fillId="3" borderId="18" xfId="0" applyNumberFormat="1" applyFont="1" applyFill="1" applyBorder="1" applyAlignment="1">
      <alignment wrapText="1"/>
    </xf>
    <xf numFmtId="49" fontId="1" fillId="3" borderId="16" xfId="0" applyNumberFormat="1" applyFont="1" applyFill="1" applyBorder="1" applyAlignment="1">
      <alignment wrapText="1"/>
    </xf>
    <xf numFmtId="49" fontId="2" fillId="3" borderId="26" xfId="0" applyNumberFormat="1" applyFont="1" applyFill="1" applyBorder="1" applyAlignment="1">
      <alignment wrapText="1"/>
    </xf>
    <xf numFmtId="3" fontId="2" fillId="3" borderId="27" xfId="0" applyNumberFormat="1" applyFont="1" applyFill="1" applyBorder="1" applyAlignment="1">
      <alignment horizontal="right" wrapText="1"/>
    </xf>
    <xf numFmtId="3" fontId="2" fillId="3" borderId="28" xfId="0" applyNumberFormat="1" applyFont="1" applyFill="1" applyBorder="1" applyAlignment="1">
      <alignment horizontal="right" wrapText="1"/>
    </xf>
    <xf numFmtId="49" fontId="2" fillId="3" borderId="19" xfId="0" applyNumberFormat="1" applyFont="1" applyFill="1" applyBorder="1" applyAlignment="1">
      <alignment wrapText="1"/>
    </xf>
    <xf numFmtId="49" fontId="2" fillId="3" borderId="32" xfId="0" applyNumberFormat="1" applyFont="1" applyFill="1" applyBorder="1" applyAlignment="1">
      <alignment horizontal="center" wrapText="1"/>
    </xf>
    <xf numFmtId="3" fontId="2" fillId="3" borderId="20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 wrapText="1"/>
    </xf>
    <xf numFmtId="49" fontId="2" fillId="3" borderId="22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right" wrapText="1"/>
    </xf>
    <xf numFmtId="3" fontId="2" fillId="3" borderId="24" xfId="0" applyNumberFormat="1" applyFont="1" applyFill="1" applyBorder="1" applyAlignment="1">
      <alignment horizontal="right" wrapText="1"/>
    </xf>
    <xf numFmtId="49" fontId="2" fillId="3" borderId="0" xfId="0" applyNumberFormat="1" applyFont="1" applyFill="1" applyAlignment="1">
      <alignment horizontal="center" wrapText="1"/>
    </xf>
    <xf numFmtId="49" fontId="10" fillId="3" borderId="0" xfId="0" applyNumberFormat="1" applyFont="1" applyFill="1" applyAlignment="1">
      <alignment horizontal="center" wrapText="1"/>
    </xf>
    <xf numFmtId="49" fontId="2" fillId="3" borderId="30" xfId="0" applyNumberFormat="1" applyFont="1" applyFill="1" applyBorder="1" applyAlignment="1" applyProtection="1">
      <alignment horizontal="center" wrapText="1"/>
    </xf>
    <xf numFmtId="49" fontId="2" fillId="3" borderId="31" xfId="0" applyNumberFormat="1" applyFont="1" applyFill="1" applyBorder="1" applyAlignment="1" applyProtection="1">
      <alignment horizontal="center" wrapText="1"/>
    </xf>
    <xf numFmtId="3" fontId="2" fillId="3" borderId="0" xfId="0" applyNumberFormat="1" applyFont="1" applyFill="1" applyBorder="1" applyAlignment="1">
      <alignment horizontal="right" wrapText="1"/>
    </xf>
    <xf numFmtId="49" fontId="2" fillId="3" borderId="31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 applyProtection="1">
      <alignment wrapText="1"/>
    </xf>
    <xf numFmtId="0" fontId="1" fillId="3" borderId="0" xfId="0" applyFont="1" applyFill="1" applyAlignment="1"/>
    <xf numFmtId="49" fontId="2" fillId="3" borderId="30" xfId="0" applyNumberFormat="1" applyFont="1" applyFill="1" applyBorder="1" applyAlignment="1" applyProtection="1">
      <alignment horizontal="center" wrapText="1"/>
      <protection locked="0"/>
    </xf>
    <xf numFmtId="49" fontId="2" fillId="3" borderId="31" xfId="0" applyNumberFormat="1" applyFont="1" applyFill="1" applyBorder="1" applyAlignment="1" applyProtection="1">
      <alignment horizontal="center" wrapText="1"/>
      <protection locked="0"/>
    </xf>
    <xf numFmtId="3" fontId="2" fillId="3" borderId="27" xfId="0" applyNumberFormat="1" applyFont="1" applyFill="1" applyBorder="1" applyAlignment="1">
      <alignment wrapText="1"/>
    </xf>
    <xf numFmtId="3" fontId="2" fillId="3" borderId="28" xfId="0" applyNumberFormat="1" applyFont="1" applyFill="1" applyBorder="1" applyAlignment="1">
      <alignment wrapText="1"/>
    </xf>
    <xf numFmtId="49" fontId="1" fillId="3" borderId="0" xfId="0" applyNumberFormat="1" applyFont="1" applyFill="1" applyAlignment="1">
      <alignment horizontal="center" wrapText="1"/>
    </xf>
    <xf numFmtId="3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3" borderId="0" xfId="0" applyNumberFormat="1" applyFont="1" applyFill="1" applyAlignment="1">
      <alignment horizontal="center" wrapText="1"/>
    </xf>
    <xf numFmtId="0" fontId="12" fillId="0" borderId="0" xfId="0" applyFont="1" applyFill="1"/>
    <xf numFmtId="3" fontId="2" fillId="0" borderId="17" xfId="0" applyNumberFormat="1" applyFont="1" applyFill="1" applyBorder="1" applyAlignment="1" applyProtection="1">
      <alignment horizontal="center" wrapText="1"/>
    </xf>
    <xf numFmtId="3" fontId="2" fillId="0" borderId="18" xfId="0" applyNumberFormat="1" applyFont="1" applyFill="1" applyBorder="1" applyAlignment="1" applyProtection="1">
      <alignment horizontal="center" wrapText="1"/>
    </xf>
    <xf numFmtId="3" fontId="2" fillId="0" borderId="16" xfId="0" applyNumberFormat="1" applyFont="1" applyFill="1" applyBorder="1" applyAlignment="1" applyProtection="1">
      <alignment horizontal="center" wrapText="1"/>
    </xf>
    <xf numFmtId="3" fontId="2" fillId="0" borderId="17" xfId="0" applyNumberFormat="1" applyFont="1" applyFill="1" applyBorder="1" applyAlignment="1" applyProtection="1">
      <alignment wrapText="1"/>
      <protection locked="0"/>
    </xf>
    <xf numFmtId="49" fontId="4" fillId="3" borderId="0" xfId="0" applyNumberFormat="1" applyFont="1" applyFill="1" applyAlignment="1">
      <alignment wrapText="1"/>
    </xf>
    <xf numFmtId="0" fontId="12" fillId="6" borderId="0" xfId="0" applyFont="1" applyFill="1" applyAlignment="1">
      <alignment vertical="center" wrapText="1"/>
    </xf>
    <xf numFmtId="3" fontId="2" fillId="3" borderId="36" xfId="0" applyNumberFormat="1" applyFont="1" applyFill="1" applyBorder="1" applyAlignment="1" applyProtection="1">
      <alignment wrapText="1"/>
      <protection locked="0"/>
    </xf>
    <xf numFmtId="3" fontId="2" fillId="3" borderId="37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2" fillId="3" borderId="13" xfId="0" applyNumberFormat="1" applyFont="1" applyFill="1" applyBorder="1" applyAlignment="1" applyProtection="1">
      <alignment wrapText="1"/>
    </xf>
    <xf numFmtId="3" fontId="2" fillId="3" borderId="14" xfId="0" applyNumberFormat="1" applyFont="1" applyFill="1" applyBorder="1" applyAlignment="1" applyProtection="1">
      <alignment wrapText="1"/>
    </xf>
    <xf numFmtId="3" fontId="2" fillId="3" borderId="15" xfId="0" applyNumberFormat="1" applyFont="1" applyFill="1" applyBorder="1" applyAlignment="1" applyProtection="1">
      <alignment wrapText="1"/>
    </xf>
    <xf numFmtId="3" fontId="2" fillId="3" borderId="16" xfId="0" applyNumberFormat="1" applyFont="1" applyFill="1" applyBorder="1" applyAlignment="1" applyProtection="1">
      <alignment wrapText="1"/>
    </xf>
    <xf numFmtId="3" fontId="2" fillId="3" borderId="17" xfId="0" applyNumberFormat="1" applyFont="1" applyFill="1" applyBorder="1" applyAlignment="1" applyProtection="1">
      <alignment wrapText="1"/>
    </xf>
    <xf numFmtId="3" fontId="2" fillId="3" borderId="18" xfId="0" applyNumberFormat="1" applyFont="1" applyFill="1" applyBorder="1" applyAlignment="1" applyProtection="1">
      <alignment wrapText="1"/>
    </xf>
    <xf numFmtId="3" fontId="2" fillId="3" borderId="19" xfId="0" applyNumberFormat="1" applyFont="1" applyFill="1" applyBorder="1" applyAlignment="1" applyProtection="1">
      <alignment wrapText="1"/>
    </xf>
    <xf numFmtId="3" fontId="2" fillId="3" borderId="20" xfId="0" applyNumberFormat="1" applyFont="1" applyFill="1" applyBorder="1" applyAlignment="1" applyProtection="1">
      <alignment wrapText="1"/>
    </xf>
    <xf numFmtId="3" fontId="2" fillId="3" borderId="21" xfId="0" applyNumberFormat="1" applyFont="1" applyFill="1" applyBorder="1" applyAlignment="1" applyProtection="1">
      <alignment wrapText="1"/>
    </xf>
    <xf numFmtId="3" fontId="2" fillId="3" borderId="13" xfId="0" quotePrefix="1" applyNumberFormat="1" applyFont="1" applyFill="1" applyBorder="1" applyAlignment="1" applyProtection="1">
      <alignment wrapText="1"/>
    </xf>
    <xf numFmtId="0" fontId="2" fillId="3" borderId="0" xfId="0" applyFont="1" applyFill="1" applyProtection="1"/>
    <xf numFmtId="0" fontId="9" fillId="3" borderId="0" xfId="0" applyFont="1" applyFill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2" fillId="3" borderId="0" xfId="0" applyFont="1" applyFill="1" applyAlignment="1" applyProtection="1"/>
    <xf numFmtId="0" fontId="1" fillId="5" borderId="25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3" borderId="26" xfId="0" applyNumberFormat="1" applyFont="1" applyFill="1" applyBorder="1" applyAlignment="1" applyProtection="1">
      <alignment wrapText="1"/>
    </xf>
    <xf numFmtId="3" fontId="2" fillId="3" borderId="27" xfId="0" applyNumberFormat="1" applyFont="1" applyFill="1" applyBorder="1" applyAlignment="1" applyProtection="1">
      <alignment wrapText="1"/>
    </xf>
    <xf numFmtId="3" fontId="2" fillId="3" borderId="28" xfId="0" applyNumberFormat="1" applyFont="1" applyFill="1" applyBorder="1" applyAlignment="1" applyProtection="1">
      <alignment wrapText="1"/>
    </xf>
    <xf numFmtId="3" fontId="2" fillId="3" borderId="35" xfId="0" applyNumberFormat="1" applyFont="1" applyFill="1" applyBorder="1" applyAlignment="1" applyProtection="1">
      <alignment wrapText="1"/>
    </xf>
    <xf numFmtId="3" fontId="2" fillId="3" borderId="36" xfId="0" applyNumberFormat="1" applyFont="1" applyFill="1" applyBorder="1" applyAlignment="1" applyProtection="1">
      <alignment wrapText="1"/>
    </xf>
    <xf numFmtId="3" fontId="2" fillId="3" borderId="37" xfId="0" applyNumberFormat="1" applyFont="1" applyFill="1" applyBorder="1" applyAlignment="1" applyProtection="1">
      <alignment wrapText="1"/>
    </xf>
    <xf numFmtId="3" fontId="2" fillId="3" borderId="16" xfId="0" applyNumberFormat="1" applyFont="1" applyFill="1" applyBorder="1" applyAlignment="1" applyProtection="1">
      <alignment horizontal="right" wrapText="1"/>
    </xf>
    <xf numFmtId="3" fontId="2" fillId="3" borderId="17" xfId="0" applyNumberFormat="1" applyFont="1" applyFill="1" applyBorder="1" applyAlignment="1" applyProtection="1">
      <alignment horizontal="right" wrapText="1"/>
    </xf>
    <xf numFmtId="3" fontId="2" fillId="3" borderId="18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>
      <alignment wrapText="1"/>
    </xf>
    <xf numFmtId="3" fontId="2" fillId="7" borderId="13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3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 vertical="center" wrapText="1" indent="1"/>
    </xf>
    <xf numFmtId="0" fontId="2" fillId="3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wrapText="1"/>
    </xf>
    <xf numFmtId="3" fontId="2" fillId="3" borderId="0" xfId="0" applyNumberFormat="1" applyFont="1" applyFill="1" applyAlignment="1" applyProtection="1">
      <alignment wrapText="1"/>
    </xf>
    <xf numFmtId="0" fontId="5" fillId="3" borderId="0" xfId="0" applyFont="1" applyFill="1" applyAlignment="1" applyProtection="1">
      <alignment wrapText="1"/>
    </xf>
    <xf numFmtId="166" fontId="2" fillId="3" borderId="0" xfId="0" applyNumberFormat="1" applyFont="1" applyFill="1" applyAlignment="1" applyProtection="1">
      <alignment wrapText="1"/>
    </xf>
    <xf numFmtId="0" fontId="2" fillId="3" borderId="0" xfId="0" applyFont="1" applyFill="1" applyAlignment="1">
      <alignment wrapText="1"/>
    </xf>
    <xf numFmtId="49" fontId="2" fillId="3" borderId="0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35" xfId="0" applyNumberFormat="1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3" fontId="2" fillId="0" borderId="17" xfId="0" quotePrefix="1" applyNumberFormat="1" applyFont="1" applyFill="1" applyBorder="1" applyAlignment="1" applyProtection="1">
      <alignment horizontal="center" wrapText="1"/>
      <protection locked="0"/>
    </xf>
    <xf numFmtId="3" fontId="2" fillId="0" borderId="17" xfId="0" applyNumberFormat="1" applyFont="1" applyFill="1" applyBorder="1" applyAlignment="1" applyProtection="1">
      <alignment horizontal="center" wrapText="1"/>
      <protection locked="0"/>
    </xf>
    <xf numFmtId="3" fontId="2" fillId="0" borderId="18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>
      <alignment wrapText="1"/>
    </xf>
    <xf numFmtId="49" fontId="13" fillId="3" borderId="0" xfId="0" applyNumberFormat="1" applyFont="1" applyFill="1"/>
    <xf numFmtId="3" fontId="2" fillId="3" borderId="14" xfId="0" applyNumberFormat="1" applyFont="1" applyFill="1" applyBorder="1" applyAlignment="1" applyProtection="1">
      <alignment horizontal="center" wrapText="1"/>
    </xf>
    <xf numFmtId="3" fontId="2" fillId="3" borderId="15" xfId="0" applyNumberFormat="1" applyFont="1" applyFill="1" applyBorder="1" applyAlignment="1" applyProtection="1">
      <alignment horizontal="center" wrapText="1"/>
    </xf>
    <xf numFmtId="3" fontId="2" fillId="0" borderId="8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1" fillId="5" borderId="25" xfId="0" applyFont="1" applyFill="1" applyBorder="1" applyAlignment="1" applyProtection="1">
      <alignment horizontal="center" wrapText="1"/>
    </xf>
    <xf numFmtId="0" fontId="1" fillId="5" borderId="23" xfId="0" applyFont="1" applyFill="1" applyBorder="1" applyAlignment="1" applyProtection="1">
      <alignment horizontal="center" wrapText="1"/>
    </xf>
    <xf numFmtId="0" fontId="1" fillId="5" borderId="24" xfId="0" applyFont="1" applyFill="1" applyBorder="1" applyAlignment="1" applyProtection="1">
      <alignment horizontal="center" wrapText="1"/>
    </xf>
    <xf numFmtId="3" fontId="2" fillId="3" borderId="1" xfId="0" applyNumberFormat="1" applyFont="1" applyFill="1" applyBorder="1" applyAlignment="1" applyProtection="1">
      <alignment horizontal="right" wrapText="1"/>
    </xf>
    <xf numFmtId="3" fontId="2" fillId="3" borderId="0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>
      <alignment wrapText="1"/>
    </xf>
    <xf numFmtId="3" fontId="2" fillId="0" borderId="15" xfId="0" applyNumberFormat="1" applyFont="1" applyFill="1" applyBorder="1" applyAlignment="1" applyProtection="1">
      <alignment wrapText="1"/>
    </xf>
    <xf numFmtId="3" fontId="2" fillId="3" borderId="13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wrapText="1"/>
    </xf>
    <xf numFmtId="0" fontId="2" fillId="3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3" fontId="2" fillId="3" borderId="0" xfId="0" applyNumberFormat="1" applyFont="1" applyFill="1"/>
    <xf numFmtId="0" fontId="1" fillId="5" borderId="3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 wrapText="1"/>
    </xf>
    <xf numFmtId="0" fontId="2" fillId="3" borderId="39" xfId="0" applyFont="1" applyFill="1" applyBorder="1" applyAlignment="1" applyProtection="1">
      <alignment wrapText="1"/>
    </xf>
    <xf numFmtId="0" fontId="2" fillId="3" borderId="0" xfId="0" applyFont="1" applyFill="1" applyAlignment="1">
      <alignment wrapText="1"/>
    </xf>
    <xf numFmtId="3" fontId="2" fillId="3" borderId="36" xfId="0" applyNumberFormat="1" applyFont="1" applyFill="1" applyBorder="1" applyAlignment="1">
      <alignment wrapText="1"/>
    </xf>
    <xf numFmtId="3" fontId="2" fillId="3" borderId="37" xfId="0" applyNumberFormat="1" applyFont="1" applyFill="1" applyBorder="1" applyAlignment="1">
      <alignment wrapText="1"/>
    </xf>
    <xf numFmtId="3" fontId="14" fillId="0" borderId="36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 wrapText="1"/>
    </xf>
    <xf numFmtId="3" fontId="2" fillId="3" borderId="34" xfId="0" applyNumberFormat="1" applyFont="1" applyFill="1" applyBorder="1" applyAlignment="1" applyProtection="1">
      <alignment wrapText="1"/>
    </xf>
    <xf numFmtId="3" fontId="2" fillId="3" borderId="40" xfId="0" applyNumberFormat="1" applyFont="1" applyFill="1" applyBorder="1" applyAlignment="1" applyProtection="1">
      <alignment wrapText="1"/>
    </xf>
    <xf numFmtId="3" fontId="2" fillId="0" borderId="20" xfId="0" applyNumberFormat="1" applyFont="1" applyFill="1" applyBorder="1" applyAlignment="1" applyProtection="1">
      <alignment wrapText="1"/>
    </xf>
    <xf numFmtId="3" fontId="2" fillId="3" borderId="32" xfId="0" applyNumberFormat="1" applyFont="1" applyFill="1" applyBorder="1" applyAlignment="1" applyProtection="1">
      <alignment wrapText="1"/>
    </xf>
    <xf numFmtId="3" fontId="2" fillId="7" borderId="25" xfId="0" applyNumberFormat="1" applyFont="1" applyFill="1" applyBorder="1" applyAlignment="1" applyProtection="1">
      <alignment vertical="top" wrapText="1"/>
    </xf>
    <xf numFmtId="0" fontId="2" fillId="3" borderId="0" xfId="0" applyFont="1" applyFill="1" applyAlignment="1">
      <alignment wrapText="1"/>
    </xf>
    <xf numFmtId="49" fontId="12" fillId="3" borderId="0" xfId="0" applyNumberFormat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3" borderId="41" xfId="0" applyNumberFormat="1" applyFont="1" applyFill="1" applyBorder="1" applyAlignment="1">
      <alignment horizontal="center" wrapText="1"/>
    </xf>
    <xf numFmtId="0" fontId="2" fillId="3" borderId="41" xfId="0" applyFont="1" applyFill="1" applyBorder="1" applyAlignment="1">
      <alignment wrapText="1"/>
    </xf>
    <xf numFmtId="3" fontId="14" fillId="0" borderId="41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 applyProtection="1">
      <alignment horizontal="center" wrapText="1"/>
      <protection locked="0"/>
    </xf>
    <xf numFmtId="3" fontId="2" fillId="3" borderId="41" xfId="0" applyNumberFormat="1" applyFont="1" applyFill="1" applyBorder="1" applyAlignment="1" applyProtection="1">
      <alignment wrapText="1"/>
      <protection locked="0"/>
    </xf>
    <xf numFmtId="3" fontId="14" fillId="0" borderId="30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 applyProtection="1">
      <alignment horizontal="center" wrapText="1"/>
      <protection locked="0"/>
    </xf>
    <xf numFmtId="3" fontId="2" fillId="3" borderId="43" xfId="0" applyNumberFormat="1" applyFont="1" applyFill="1" applyBorder="1" applyAlignment="1" applyProtection="1">
      <alignment wrapText="1"/>
      <protection locked="0"/>
    </xf>
    <xf numFmtId="49" fontId="15" fillId="3" borderId="44" xfId="0" applyNumberFormat="1" applyFont="1" applyFill="1" applyBorder="1" applyAlignment="1" applyProtection="1">
      <alignment horizontal="center" wrapText="1"/>
      <protection locked="0"/>
    </xf>
    <xf numFmtId="3" fontId="2" fillId="3" borderId="45" xfId="0" applyNumberFormat="1" applyFont="1" applyFill="1" applyBorder="1" applyAlignment="1" applyProtection="1">
      <alignment wrapText="1"/>
      <protection locked="0"/>
    </xf>
    <xf numFmtId="3" fontId="2" fillId="3" borderId="46" xfId="0" applyNumberFormat="1" applyFont="1" applyFill="1" applyBorder="1" applyAlignment="1" applyProtection="1">
      <alignment wrapText="1"/>
      <protection locked="0"/>
    </xf>
    <xf numFmtId="0" fontId="2" fillId="3" borderId="47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9" fontId="2" fillId="3" borderId="48" xfId="0" applyNumberFormat="1" applyFont="1" applyFill="1" applyBorder="1" applyAlignment="1" applyProtection="1">
      <alignment horizontal="center" wrapText="1"/>
      <protection locked="0"/>
    </xf>
    <xf numFmtId="3" fontId="2" fillId="3" borderId="47" xfId="0" applyNumberFormat="1" applyFont="1" applyFill="1" applyBorder="1" applyAlignment="1" applyProtection="1">
      <alignment wrapText="1"/>
      <protection locked="0"/>
    </xf>
    <xf numFmtId="49" fontId="2" fillId="3" borderId="44" xfId="0" applyNumberFormat="1" applyFont="1" applyFill="1" applyBorder="1" applyAlignment="1" applyProtection="1">
      <alignment horizontal="center" wrapText="1"/>
      <protection locked="0"/>
    </xf>
    <xf numFmtId="49" fontId="2" fillId="4" borderId="49" xfId="0" applyNumberFormat="1" applyFont="1" applyFill="1" applyBorder="1" applyAlignment="1">
      <alignment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 applyProtection="1">
      <alignment wrapText="1"/>
      <protection locked="0"/>
    </xf>
    <xf numFmtId="3" fontId="2" fillId="3" borderId="53" xfId="0" applyNumberFormat="1" applyFont="1" applyFill="1" applyBorder="1" applyAlignment="1" applyProtection="1">
      <alignment wrapText="1"/>
      <protection locked="0"/>
    </xf>
    <xf numFmtId="49" fontId="2" fillId="3" borderId="54" xfId="0" applyNumberFormat="1" applyFont="1" applyFill="1" applyBorder="1" applyAlignment="1" applyProtection="1">
      <alignment wrapText="1"/>
      <protection locked="0"/>
    </xf>
    <xf numFmtId="3" fontId="2" fillId="3" borderId="55" xfId="0" applyNumberFormat="1" applyFont="1" applyFill="1" applyBorder="1" applyAlignment="1" applyProtection="1">
      <alignment wrapText="1"/>
      <protection locked="0"/>
    </xf>
    <xf numFmtId="0" fontId="2" fillId="3" borderId="55" xfId="0" applyFont="1" applyFill="1" applyBorder="1" applyAlignment="1">
      <alignment wrapText="1"/>
    </xf>
    <xf numFmtId="49" fontId="2" fillId="3" borderId="56" xfId="0" applyNumberFormat="1" applyFont="1" applyFill="1" applyBorder="1" applyAlignment="1" applyProtection="1">
      <alignment wrapText="1"/>
      <protection locked="0"/>
    </xf>
    <xf numFmtId="3" fontId="2" fillId="3" borderId="57" xfId="0" applyNumberFormat="1" applyFont="1" applyFill="1" applyBorder="1" applyAlignment="1" applyProtection="1">
      <alignment wrapText="1"/>
      <protection locked="0"/>
    </xf>
    <xf numFmtId="3" fontId="2" fillId="3" borderId="58" xfId="0" applyNumberFormat="1" applyFont="1" applyFill="1" applyBorder="1" applyAlignment="1" applyProtection="1">
      <alignment wrapText="1"/>
      <protection locked="0"/>
    </xf>
    <xf numFmtId="49" fontId="2" fillId="3" borderId="59" xfId="0" applyNumberFormat="1" applyFont="1" applyFill="1" applyBorder="1" applyAlignment="1" applyProtection="1">
      <alignment wrapText="1"/>
      <protection locked="0"/>
    </xf>
    <xf numFmtId="3" fontId="2" fillId="3" borderId="60" xfId="0" applyNumberFormat="1" applyFont="1" applyFill="1" applyBorder="1" applyAlignment="1" applyProtection="1">
      <alignment wrapText="1"/>
      <protection locked="0"/>
    </xf>
    <xf numFmtId="49" fontId="2" fillId="3" borderId="61" xfId="0" applyNumberFormat="1" applyFont="1" applyFill="1" applyBorder="1" applyAlignment="1">
      <alignment vertical="center" wrapText="1"/>
    </xf>
    <xf numFmtId="3" fontId="2" fillId="3" borderId="62" xfId="0" applyNumberFormat="1" applyFont="1" applyFill="1" applyBorder="1" applyAlignment="1">
      <alignment horizontal="right" vertical="center" wrapText="1"/>
    </xf>
    <xf numFmtId="3" fontId="2" fillId="3" borderId="63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wrapText="1"/>
    </xf>
    <xf numFmtId="49" fontId="15" fillId="3" borderId="41" xfId="0" applyNumberFormat="1" applyFont="1" applyFill="1" applyBorder="1" applyAlignment="1" applyProtection="1">
      <alignment horizontal="center" wrapText="1"/>
      <protection locked="0"/>
    </xf>
    <xf numFmtId="49" fontId="2" fillId="4" borderId="49" xfId="0" applyNumberFormat="1" applyFont="1" applyFill="1" applyBorder="1" applyAlignment="1">
      <alignment wrapText="1"/>
    </xf>
    <xf numFmtId="49" fontId="2" fillId="4" borderId="64" xfId="0" applyNumberFormat="1" applyFont="1" applyFill="1" applyBorder="1" applyAlignment="1">
      <alignment horizontal="center" wrapText="1"/>
    </xf>
    <xf numFmtId="0" fontId="1" fillId="5" borderId="50" xfId="0" applyFont="1" applyFill="1" applyBorder="1" applyAlignment="1">
      <alignment horizontal="center" wrapText="1"/>
    </xf>
    <xf numFmtId="0" fontId="1" fillId="5" borderId="51" xfId="0" applyFont="1" applyFill="1" applyBorder="1" applyAlignment="1">
      <alignment horizontal="center" wrapText="1"/>
    </xf>
    <xf numFmtId="49" fontId="2" fillId="3" borderId="65" xfId="0" applyNumberFormat="1" applyFont="1" applyFill="1" applyBorder="1" applyAlignment="1" applyProtection="1">
      <alignment wrapText="1"/>
      <protection locked="0"/>
    </xf>
    <xf numFmtId="3" fontId="2" fillId="3" borderId="66" xfId="0" applyNumberFormat="1" applyFont="1" applyFill="1" applyBorder="1" applyAlignment="1" applyProtection="1">
      <alignment wrapText="1"/>
      <protection locked="0"/>
    </xf>
    <xf numFmtId="49" fontId="2" fillId="3" borderId="67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2" fillId="3" borderId="67" xfId="0" applyNumberFormat="1" applyFont="1" applyFill="1" applyBorder="1" applyAlignment="1" applyProtection="1">
      <alignment wrapText="1"/>
      <protection locked="0"/>
    </xf>
    <xf numFmtId="49" fontId="2" fillId="3" borderId="68" xfId="0" applyNumberFormat="1" applyFont="1" applyFill="1" applyBorder="1" applyAlignment="1" applyProtection="1">
      <alignment wrapText="1"/>
      <protection locked="0"/>
    </xf>
    <xf numFmtId="0" fontId="2" fillId="3" borderId="69" xfId="0" applyFont="1" applyFill="1" applyBorder="1" applyAlignment="1">
      <alignment wrapText="1"/>
    </xf>
    <xf numFmtId="49" fontId="2" fillId="3" borderId="52" xfId="0" applyNumberFormat="1" applyFont="1" applyFill="1" applyBorder="1" applyAlignment="1">
      <alignment wrapText="1"/>
    </xf>
    <xf numFmtId="3" fontId="2" fillId="3" borderId="66" xfId="0" applyNumberFormat="1" applyFont="1" applyFill="1" applyBorder="1" applyAlignment="1">
      <alignment wrapText="1"/>
    </xf>
    <xf numFmtId="49" fontId="2" fillId="3" borderId="70" xfId="0" applyNumberFormat="1" applyFont="1" applyFill="1" applyBorder="1" applyAlignment="1">
      <alignment wrapText="1"/>
    </xf>
    <xf numFmtId="3" fontId="2" fillId="3" borderId="71" xfId="0" applyNumberFormat="1" applyFont="1" applyFill="1" applyBorder="1" applyAlignment="1">
      <alignment wrapText="1"/>
    </xf>
    <xf numFmtId="49" fontId="2" fillId="3" borderId="72" xfId="0" applyNumberFormat="1" applyFont="1" applyFill="1" applyBorder="1" applyAlignment="1">
      <alignment wrapText="1"/>
    </xf>
    <xf numFmtId="49" fontId="2" fillId="3" borderId="73" xfId="0" applyNumberFormat="1" applyFont="1" applyFill="1" applyBorder="1" applyAlignment="1">
      <alignment horizontal="center" wrapText="1"/>
    </xf>
    <xf numFmtId="3" fontId="2" fillId="3" borderId="62" xfId="0" applyNumberFormat="1" applyFont="1" applyFill="1" applyBorder="1" applyAlignment="1">
      <alignment horizontal="right" wrapText="1"/>
    </xf>
    <xf numFmtId="3" fontId="2" fillId="3" borderId="63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49" fontId="2" fillId="3" borderId="0" xfId="0" applyNumberFormat="1" applyFont="1" applyFill="1" applyAlignment="1">
      <alignment vertical="top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2" fillId="3" borderId="0" xfId="0" applyFont="1" applyFill="1" applyAlignment="1">
      <alignment wrapText="1"/>
    </xf>
    <xf numFmtId="0" fontId="2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wrapText="1"/>
    </xf>
    <xf numFmtId="49" fontId="1" fillId="3" borderId="11" xfId="0" applyNumberFormat="1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49" fontId="2" fillId="4" borderId="22" xfId="0" applyNumberFormat="1" applyFont="1" applyFill="1" applyBorder="1" applyAlignment="1">
      <alignment wrapText="1"/>
    </xf>
    <xf numFmtId="49" fontId="2" fillId="3" borderId="33" xfId="0" applyNumberFormat="1" applyFont="1" applyFill="1" applyBorder="1" applyAlignment="1">
      <alignment wrapText="1"/>
    </xf>
    <xf numFmtId="49" fontId="2" fillId="3" borderId="29" xfId="0" applyNumberFormat="1" applyFont="1" applyFill="1" applyBorder="1" applyAlignment="1">
      <alignment wrapText="1"/>
    </xf>
    <xf numFmtId="49" fontId="5" fillId="3" borderId="34" xfId="0" applyNumberFormat="1" applyFont="1" applyFill="1" applyBorder="1" applyAlignment="1">
      <alignment wrapText="1"/>
    </xf>
    <xf numFmtId="49" fontId="5" fillId="3" borderId="32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49" fontId="2" fillId="3" borderId="22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22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28575</xdr:rowOff>
    </xdr:from>
    <xdr:to>
      <xdr:col>5</xdr:col>
      <xdr:colOff>971816</xdr:colOff>
      <xdr:row>3</xdr:row>
      <xdr:rowOff>39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80975"/>
          <a:ext cx="1905266" cy="276264"/>
        </a:xfrm>
        <a:prstGeom prst="rect">
          <a:avLst/>
        </a:prstGeom>
      </xdr:spPr>
    </xdr:pic>
    <xdr:clientData/>
  </xdr:twoCellAnchor>
  <xdr:oneCellAnchor>
    <xdr:from>
      <xdr:col>2</xdr:col>
      <xdr:colOff>390525</xdr:colOff>
      <xdr:row>7</xdr:row>
      <xdr:rowOff>9525</xdr:rowOff>
    </xdr:from>
    <xdr:ext cx="3529428" cy="514949"/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66975" y="1038225"/>
          <a:ext cx="3529428" cy="514949"/>
        </a:xfrm>
        <a:prstGeom prst="rect">
          <a:avLst/>
        </a:prstGeom>
        <a:noFill/>
      </xdr:spPr>
      <xdr:txBody>
        <a:bodyPr wrap="none" lIns="0" tIns="45720" rIns="0" bIns="45720">
          <a:spAutoFit/>
        </a:bodyPr>
        <a:lstStyle/>
        <a:p>
          <a:pPr algn="l"/>
          <a:r>
            <a:rPr lang="da-DK" sz="900" b="0" cap="none" spc="0">
              <a:ln w="0"/>
              <a:solidFill>
                <a:srgbClr val="FF0000"/>
              </a:solidFill>
              <a:effectLst/>
            </a:rPr>
            <a:t>Udfyld</a:t>
          </a:r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 først arkfanerne "Drift", "Anlæg" og "Lånoptagelse"  med  forslag til </a:t>
          </a:r>
        </a:p>
        <a:p>
          <a:pPr algn="l"/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ændringer til administrativt budgetforslag. </a:t>
          </a:r>
        </a:p>
        <a:p>
          <a:pPr algn="l"/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Ændringsforslagene bliver automatisk indregnet  i nedenstående oversigter.</a:t>
          </a:r>
          <a:endParaRPr lang="da-DK" sz="900" b="0" cap="none" spc="0">
            <a:ln w="0"/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2150875</xdr:colOff>
      <xdr:row>12</xdr:row>
      <xdr:rowOff>135817</xdr:rowOff>
    </xdr:from>
    <xdr:ext cx="4122219" cy="374077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22325" y="2002717"/>
          <a:ext cx="4122219" cy="374077"/>
        </a:xfrm>
        <a:prstGeom prst="rect">
          <a:avLst/>
        </a:prstGeom>
        <a:noFill/>
      </xdr:spPr>
      <xdr:txBody>
        <a:bodyPr wrap="none" lIns="0" tIns="45720" rIns="0" bIns="45720">
          <a:spAutoFit/>
        </a:bodyPr>
        <a:lstStyle/>
        <a:p>
          <a:pPr algn="l"/>
          <a:r>
            <a:rPr lang="da-DK" sz="900" b="0" cap="none" spc="0">
              <a:ln w="0"/>
              <a:solidFill>
                <a:srgbClr val="FF0000"/>
              </a:solidFill>
              <a:effectLst/>
            </a:rPr>
            <a:t>Anfør selv forslag til beløb ud for de ønskede ændringer</a:t>
          </a:r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 til administrativt budgetforslag.</a:t>
          </a:r>
        </a:p>
        <a:p>
          <a:pPr algn="l"/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Indtægter eller  mindreudgifter anføres med minus foran.</a:t>
          </a:r>
          <a:endParaRPr lang="da-DK" sz="900" b="0" cap="none" spc="0">
            <a:ln w="0"/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2124075</xdr:colOff>
      <xdr:row>47</xdr:row>
      <xdr:rowOff>135817</xdr:rowOff>
    </xdr:from>
    <xdr:ext cx="4143988" cy="514949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95525" y="8517817"/>
          <a:ext cx="4143988" cy="514949"/>
        </a:xfrm>
        <a:prstGeom prst="rect">
          <a:avLst/>
        </a:prstGeom>
        <a:noFill/>
      </xdr:spPr>
      <xdr:txBody>
        <a:bodyPr wrap="square" lIns="0" tIns="45720" rIns="0" bIns="45720">
          <a:spAutoFit/>
        </a:bodyPr>
        <a:lstStyle/>
        <a:p>
          <a:pPr algn="l"/>
          <a:r>
            <a:rPr lang="da-DK" sz="900" b="0" cap="none" spc="0">
              <a:ln w="0"/>
              <a:solidFill>
                <a:srgbClr val="FF0000"/>
              </a:solidFill>
              <a:effectLst/>
            </a:rPr>
            <a:t>Anfør selv forslag til beløb ud for de ønskede ændringer</a:t>
          </a:r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 til administrativt </a:t>
          </a:r>
          <a:r>
            <a:rPr lang="da-DK" sz="900" b="0" cap="none" spc="0">
              <a:ln w="0"/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budgetforslag.</a:t>
          </a:r>
        </a:p>
        <a:p>
          <a:pPr algn="l"/>
          <a:r>
            <a:rPr lang="da-DK" sz="900" b="0" cap="none" spc="0">
              <a:ln w="0"/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Indtægter eller  mindreudgifter anføres med minus foran. </a:t>
          </a:r>
          <a:br>
            <a:rPr lang="da-DK" sz="900" b="0" cap="none" spc="0">
              <a:ln w="0"/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da-DK" sz="900" b="0" cap="none" spc="0">
              <a:ln w="0"/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Evt. forslag </a:t>
          </a:r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vedr. afledte </a:t>
          </a:r>
          <a:r>
            <a:rPr lang="da-DK" sz="900" b="0" u="sng" cap="none" spc="0" baseline="0">
              <a:ln w="0"/>
              <a:solidFill>
                <a:srgbClr val="FF0000"/>
              </a:solidFill>
              <a:effectLst/>
            </a:rPr>
            <a:t>drifts</a:t>
          </a:r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udgifter skrives under "Egne ændringsforslag vedr. drift".</a:t>
          </a:r>
          <a:endParaRPr lang="da-DK" sz="900" b="0" cap="none" spc="0">
            <a:ln w="0"/>
            <a:solidFill>
              <a:srgbClr val="FF0000"/>
            </a:solidFill>
            <a:effectLst/>
          </a:endParaRPr>
        </a:p>
      </xdr:txBody>
    </xdr:sp>
    <xdr:clientData fPrintsWithSheet="0"/>
  </xdr:oneCellAnchor>
  <xdr:oneCellAnchor>
    <xdr:from>
      <xdr:col>1</xdr:col>
      <xdr:colOff>2647949</xdr:colOff>
      <xdr:row>180</xdr:row>
      <xdr:rowOff>142876</xdr:rowOff>
    </xdr:from>
    <xdr:ext cx="3619501" cy="337980"/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819399" y="21155026"/>
          <a:ext cx="3619501" cy="337980"/>
        </a:xfrm>
        <a:prstGeom prst="rect">
          <a:avLst/>
        </a:prstGeom>
        <a:noFill/>
      </xdr:spPr>
      <xdr:txBody>
        <a:bodyPr wrap="square" lIns="0" tIns="45720" rIns="0" bIns="45720">
          <a:noAutofit/>
        </a:bodyPr>
        <a:lstStyle/>
        <a:p>
          <a:pPr algn="l"/>
          <a:r>
            <a:rPr lang="da-DK" sz="900" b="0" cap="none" spc="0" baseline="0">
              <a:ln w="0"/>
              <a:solidFill>
                <a:srgbClr val="FF0000"/>
              </a:solidFill>
              <a:effectLst/>
            </a:rPr>
            <a:t>Udgifter  og indtægter skrives i hver sin række.  </a:t>
          </a:r>
          <a:r>
            <a:rPr lang="da-DK" sz="900" b="1" cap="none" spc="0" baseline="0">
              <a:ln w="0"/>
              <a:solidFill>
                <a:srgbClr val="FF0000"/>
              </a:solidFill>
              <a:effectLst/>
            </a:rPr>
            <a:t>Der </a:t>
          </a:r>
          <a:r>
            <a:rPr lang="da-DK" sz="900" b="1" u="sng" cap="none" spc="0" baseline="0">
              <a:ln w="0"/>
              <a:solidFill>
                <a:srgbClr val="FF0000"/>
              </a:solidFill>
              <a:effectLst/>
            </a:rPr>
            <a:t>skal</a:t>
          </a:r>
          <a:r>
            <a:rPr lang="da-DK" sz="900" b="1" cap="none" spc="0" baseline="0">
              <a:ln w="0"/>
              <a:solidFill>
                <a:srgbClr val="FF0000"/>
              </a:solidFill>
              <a:effectLst/>
            </a:rPr>
            <a:t> stå U ud for udgifter og I (stort i) ud for indtægter, ellers tæller beløbet ikke med. </a:t>
          </a:r>
          <a:endParaRPr lang="da-DK" sz="900" b="1" cap="none" spc="0">
            <a:ln w="0"/>
            <a:solidFill>
              <a:srgbClr val="FF0000"/>
            </a:solidFill>
            <a:effectLst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outlinePr showOutlineSymbols="0"/>
    <pageSetUpPr autoPageBreaks="0"/>
  </sheetPr>
  <dimension ref="B2:I88"/>
  <sheetViews>
    <sheetView showGridLines="0" showOutlineSymbols="0" topLeftCell="A5" zoomScaleNormal="100" zoomScaleSheetLayoutView="100" workbookViewId="0">
      <pane ySplit="1" topLeftCell="G62" activePane="bottomLeft" state="frozen"/>
      <selection pane="bottomLeft" activeCell="I62" sqref="I62"/>
      <selection activeCell="A5" sqref="A5"/>
    </sheetView>
  </sheetViews>
  <sheetFormatPr defaultColWidth="38.33203125" defaultRowHeight="12" outlineLevelRow="1" outlineLevelCol="1"/>
  <cols>
    <col min="1" max="1" width="3" style="2" customWidth="1"/>
    <col min="2" max="2" width="33.33203125" style="3" customWidth="1"/>
    <col min="3" max="6" width="17.1640625" style="2" customWidth="1"/>
    <col min="7" max="7" width="8.1640625" style="2" customWidth="1"/>
    <col min="8" max="8" width="54" style="2" hidden="1" customWidth="1" outlineLevel="1"/>
    <col min="9" max="9" width="38.33203125" style="2" customWidth="1" collapsed="1"/>
    <col min="10" max="10" width="38.33203125" style="2" customWidth="1"/>
    <col min="11" max="16384" width="38.33203125" style="2"/>
  </cols>
  <sheetData>
    <row r="2" spans="2:8">
      <c r="B2" s="62" t="str">
        <f>CONCATENATE("BUDGET ",C11,"  - ",F11)</f>
        <v>BUDGET 2022  - 2025</v>
      </c>
    </row>
    <row r="5" spans="2:8" ht="1.5" customHeight="1">
      <c r="B5" s="25"/>
    </row>
    <row r="6" spans="2:8" ht="15.75">
      <c r="B6" s="25"/>
    </row>
    <row r="7" spans="2:8" ht="16.5">
      <c r="B7" s="219" t="s">
        <v>0</v>
      </c>
      <c r="H7" s="72" t="s">
        <v>1</v>
      </c>
    </row>
    <row r="8" spans="2:8">
      <c r="H8" s="72" t="s">
        <v>2</v>
      </c>
    </row>
    <row r="9" spans="2:8">
      <c r="C9" s="4"/>
      <c r="D9" s="4"/>
      <c r="E9" s="4"/>
      <c r="F9" s="4"/>
    </row>
    <row r="10" spans="2:8" ht="15.75" thickBot="1">
      <c r="B10" s="5" t="s">
        <v>3</v>
      </c>
      <c r="H10" s="74" t="s">
        <v>4</v>
      </c>
    </row>
    <row r="11" spans="2:8" s="24" customFormat="1" ht="22.5" customHeight="1" thickBot="1">
      <c r="B11" s="65" t="s">
        <v>5</v>
      </c>
      <c r="C11" s="28" t="s">
        <v>6</v>
      </c>
      <c r="D11" s="28" t="s">
        <v>7</v>
      </c>
      <c r="E11" s="28" t="s">
        <v>8</v>
      </c>
      <c r="F11" s="29" t="s">
        <v>9</v>
      </c>
      <c r="G11" s="23"/>
      <c r="H11" s="74" t="s">
        <v>10</v>
      </c>
    </row>
    <row r="12" spans="2:8" s="6" customFormat="1">
      <c r="B12" s="7"/>
      <c r="C12" s="8"/>
      <c r="D12" s="8"/>
      <c r="E12" s="8"/>
      <c r="F12" s="9"/>
      <c r="H12" s="75" t="s">
        <v>11</v>
      </c>
    </row>
    <row r="13" spans="2:8" s="6" customFormat="1">
      <c r="B13" s="7" t="s">
        <v>12</v>
      </c>
      <c r="C13" s="18">
        <f>Drift!C198</f>
        <v>3503392.2</v>
      </c>
      <c r="D13" s="18">
        <f>Drift!D198</f>
        <v>3489141.3</v>
      </c>
      <c r="E13" s="18">
        <f>Drift!E198</f>
        <v>3486461.3</v>
      </c>
      <c r="F13" s="19">
        <f>Drift!F198</f>
        <v>3487946.1999999997</v>
      </c>
      <c r="H13" s="76" t="s">
        <v>13</v>
      </c>
    </row>
    <row r="14" spans="2:8" ht="13.5" customHeight="1">
      <c r="B14" s="7"/>
      <c r="C14" s="20"/>
      <c r="D14" s="20"/>
      <c r="E14" s="20"/>
      <c r="F14" s="19"/>
      <c r="H14" s="76" t="s">
        <v>14</v>
      </c>
    </row>
    <row r="15" spans="2:8" ht="13.5" customHeight="1">
      <c r="B15" s="7" t="s">
        <v>15</v>
      </c>
      <c r="C15" s="222">
        <f>Anlæg!D230</f>
        <v>163591</v>
      </c>
      <c r="D15" s="21">
        <f>Anlæg!E230</f>
        <v>163364</v>
      </c>
      <c r="E15" s="21">
        <f>Anlæg!F230</f>
        <v>163599</v>
      </c>
      <c r="F15" s="22">
        <f>Anlæg!G230</f>
        <v>163598</v>
      </c>
      <c r="H15" s="76" t="s">
        <v>16</v>
      </c>
    </row>
    <row r="16" spans="2:8">
      <c r="B16" s="7"/>
      <c r="C16" s="20"/>
      <c r="D16" s="20"/>
      <c r="E16" s="20"/>
      <c r="F16" s="19"/>
      <c r="H16" s="74"/>
    </row>
    <row r="17" spans="2:9" ht="13.5" customHeight="1">
      <c r="B17" s="7" t="s">
        <v>17</v>
      </c>
      <c r="C17" s="20">
        <f>C13+C15</f>
        <v>3666983.2</v>
      </c>
      <c r="D17" s="20">
        <f>D13+D15</f>
        <v>3652505.3</v>
      </c>
      <c r="E17" s="20">
        <f>E13+E15</f>
        <v>3650060.3</v>
      </c>
      <c r="F17" s="19">
        <f>F13+F15</f>
        <v>3651544.1999999997</v>
      </c>
    </row>
    <row r="18" spans="2:9">
      <c r="B18" s="7"/>
      <c r="C18" s="20"/>
      <c r="D18" s="20"/>
      <c r="E18" s="20"/>
      <c r="F18" s="19"/>
    </row>
    <row r="19" spans="2:9" ht="13.5" customHeight="1">
      <c r="B19" s="7" t="s">
        <v>18</v>
      </c>
      <c r="C19" s="20">
        <v>0</v>
      </c>
      <c r="D19" s="20">
        <v>66527.612999999998</v>
      </c>
      <c r="E19" s="20">
        <v>148450.16200000001</v>
      </c>
      <c r="F19" s="19">
        <v>232272.35200000001</v>
      </c>
      <c r="H19" s="2" t="s">
        <v>19</v>
      </c>
      <c r="I19" s="152"/>
    </row>
    <row r="20" spans="2:9" ht="13.5" customHeight="1">
      <c r="B20" s="7"/>
      <c r="C20" s="20"/>
      <c r="D20" s="20"/>
      <c r="E20" s="20"/>
      <c r="F20" s="19"/>
    </row>
    <row r="21" spans="2:9" ht="13.5" customHeight="1">
      <c r="B21" s="7" t="s">
        <v>20</v>
      </c>
      <c r="C21" s="20"/>
      <c r="D21" s="20"/>
      <c r="E21" s="20"/>
      <c r="F21" s="19"/>
    </row>
    <row r="22" spans="2:9">
      <c r="B22" s="7" t="s">
        <v>21</v>
      </c>
      <c r="C22" s="20">
        <v>-1082.5</v>
      </c>
      <c r="D22" s="20">
        <v>-1587.7</v>
      </c>
      <c r="E22" s="20">
        <v>-2439.6999999999998</v>
      </c>
      <c r="F22" s="19">
        <v>-2493.6</v>
      </c>
      <c r="H22" s="2" t="s">
        <v>19</v>
      </c>
    </row>
    <row r="23" spans="2:9" ht="13.5" customHeight="1">
      <c r="B23" s="7" t="s">
        <v>22</v>
      </c>
      <c r="C23" s="20">
        <v>30750</v>
      </c>
      <c r="D23" s="20">
        <v>34750</v>
      </c>
      <c r="E23" s="20">
        <v>-131455.5</v>
      </c>
      <c r="F23" s="19">
        <v>750</v>
      </c>
      <c r="H23" s="2" t="s">
        <v>19</v>
      </c>
    </row>
    <row r="24" spans="2:9">
      <c r="B24" s="7" t="s">
        <v>23</v>
      </c>
      <c r="C24" s="20">
        <v>51939.3</v>
      </c>
      <c r="D24" s="20">
        <v>53249</v>
      </c>
      <c r="E24" s="20">
        <v>22015.3</v>
      </c>
      <c r="F24" s="19">
        <v>13808.9</v>
      </c>
      <c r="H24" s="2" t="s">
        <v>19</v>
      </c>
    </row>
    <row r="25" spans="2:9">
      <c r="B25" s="7" t="s">
        <v>24</v>
      </c>
      <c r="C25" s="20">
        <f>'Lån og skat'!C25</f>
        <v>0</v>
      </c>
      <c r="D25" s="20">
        <f>'Lån og skat'!D25</f>
        <v>0</v>
      </c>
      <c r="E25" s="20">
        <f>'Lån og skat'!E25</f>
        <v>0</v>
      </c>
      <c r="F25" s="19">
        <f>'Lån og skat'!F25</f>
        <v>0</v>
      </c>
    </row>
    <row r="26" spans="2:9" ht="13.5" customHeight="1">
      <c r="B26" s="7" t="s">
        <v>25</v>
      </c>
      <c r="C26" s="20">
        <v>-1225964.8</v>
      </c>
      <c r="D26" s="20">
        <v>-1228775</v>
      </c>
      <c r="E26" s="20">
        <v>-1251380</v>
      </c>
      <c r="F26" s="19">
        <v>-1269759</v>
      </c>
      <c r="H26" s="2" t="s">
        <v>19</v>
      </c>
    </row>
    <row r="27" spans="2:9" ht="13.5" customHeight="1">
      <c r="B27" s="7" t="s">
        <v>26</v>
      </c>
      <c r="C27" s="21">
        <f>'Lån og skat'!C51</f>
        <v>-2544478.6</v>
      </c>
      <c r="D27" s="21">
        <f>'Lån og skat'!D51</f>
        <v>-2550385.7000000002</v>
      </c>
      <c r="E27" s="21">
        <f>'Lån og skat'!E51</f>
        <v>-2604028.7000000002</v>
      </c>
      <c r="F27" s="22">
        <f>'Lån og skat'!F51</f>
        <v>-2657255.7000000002</v>
      </c>
      <c r="H27" s="2" t="s">
        <v>27</v>
      </c>
    </row>
    <row r="28" spans="2:9" ht="13.5" customHeight="1">
      <c r="B28" s="7"/>
      <c r="C28" s="20"/>
      <c r="D28" s="20"/>
      <c r="E28" s="20"/>
      <c r="F28" s="19"/>
    </row>
    <row r="29" spans="2:9">
      <c r="B29" s="7" t="s">
        <v>28</v>
      </c>
      <c r="C29" s="20">
        <f>SUM(C22:C27)</f>
        <v>-3688836.6</v>
      </c>
      <c r="D29" s="20">
        <f>SUM(D22:D27)</f>
        <v>-3692749.4000000004</v>
      </c>
      <c r="E29" s="20">
        <f>SUM(E22:E27)</f>
        <v>-3967288.6</v>
      </c>
      <c r="F29" s="19">
        <f>SUM(F22:F27)</f>
        <v>-3914949.4000000004</v>
      </c>
    </row>
    <row r="30" spans="2:9">
      <c r="B30" s="7"/>
      <c r="C30" s="20"/>
      <c r="D30" s="20"/>
      <c r="E30" s="20"/>
      <c r="F30" s="19"/>
    </row>
    <row r="31" spans="2:9">
      <c r="B31" s="7" t="s">
        <v>29</v>
      </c>
      <c r="C31" s="20">
        <f>C17+C19+C29</f>
        <v>-21853.399999999907</v>
      </c>
      <c r="D31" s="20">
        <f>D17+D19+D29</f>
        <v>26283.512999999337</v>
      </c>
      <c r="E31" s="20">
        <f>E17+E19+E29</f>
        <v>-168778.13800000027</v>
      </c>
      <c r="F31" s="19">
        <f>F17+F19+F29</f>
        <v>-31132.848000000697</v>
      </c>
    </row>
    <row r="32" spans="2:9" ht="12.75" thickBot="1">
      <c r="B32" s="12"/>
      <c r="C32" s="13"/>
      <c r="D32" s="13"/>
      <c r="E32" s="13"/>
      <c r="F32" s="14"/>
    </row>
    <row r="33" spans="2:8" s="6" customFormat="1" ht="4.5" customHeight="1">
      <c r="B33" s="1"/>
      <c r="H33" s="2"/>
    </row>
    <row r="34" spans="2:8" s="6" customFormat="1">
      <c r="B34" s="3" t="s">
        <v>30</v>
      </c>
      <c r="H34" s="2"/>
    </row>
    <row r="35" spans="2:8" s="6" customFormat="1">
      <c r="B35" s="3"/>
      <c r="H35" s="2"/>
    </row>
    <row r="36" spans="2:8" s="6" customFormat="1">
      <c r="B36" s="3"/>
      <c r="H36" s="2"/>
    </row>
    <row r="37" spans="2:8" ht="15.75" thickBot="1">
      <c r="B37" s="5" t="s">
        <v>31</v>
      </c>
    </row>
    <row r="38" spans="2:8" s="24" customFormat="1" ht="22.5" customHeight="1" thickBot="1">
      <c r="B38" s="65" t="s">
        <v>5</v>
      </c>
      <c r="C38" s="28" t="str">
        <f>C11</f>
        <v>2022</v>
      </c>
      <c r="D38" s="28" t="str">
        <f t="shared" ref="D38:E38" si="0">D11</f>
        <v>2023</v>
      </c>
      <c r="E38" s="28" t="str">
        <f t="shared" si="0"/>
        <v>2024</v>
      </c>
      <c r="F38" s="29" t="str">
        <f>F11</f>
        <v>2025</v>
      </c>
      <c r="G38" s="23"/>
      <c r="H38" s="23"/>
    </row>
    <row r="39" spans="2:8" s="6" customFormat="1">
      <c r="B39" s="7"/>
      <c r="C39" s="10"/>
      <c r="D39" s="10"/>
      <c r="E39" s="10"/>
      <c r="F39" s="11"/>
      <c r="G39" s="2"/>
      <c r="H39" s="2"/>
    </row>
    <row r="40" spans="2:8" s="6" customFormat="1">
      <c r="B40" s="7" t="s">
        <v>31</v>
      </c>
      <c r="C40" s="18">
        <f>-292983.7+Drift!C197+'Lån og skat'!C45</f>
        <v>-273286.7</v>
      </c>
      <c r="D40" s="18">
        <f>-244644.286+Drift!D197+'Lån og skat'!D45</f>
        <v>-232286.28599999999</v>
      </c>
      <c r="E40" s="18">
        <f>-244439.358000001+Drift!E197+'Lån og skat'!E45</f>
        <v>-232069.358000001</v>
      </c>
      <c r="F40" s="19">
        <f>-234934.334000001+Drift!F197+'Lån og skat'!F45</f>
        <v>-220364.33400000099</v>
      </c>
      <c r="G40" s="2"/>
      <c r="H40" s="2"/>
    </row>
    <row r="41" spans="2:8" ht="12.75" thickBot="1">
      <c r="B41" s="12"/>
      <c r="C41" s="13"/>
      <c r="D41" s="13"/>
      <c r="E41" s="13"/>
      <c r="F41" s="14"/>
    </row>
    <row r="42" spans="2:8" s="6" customFormat="1">
      <c r="B42" s="3"/>
      <c r="H42" s="2"/>
    </row>
    <row r="43" spans="2:8" s="6" customFormat="1">
      <c r="B43" s="3"/>
      <c r="H43" s="2"/>
    </row>
    <row r="44" spans="2:8" ht="15.75" thickBot="1">
      <c r="B44" s="5" t="s">
        <v>32</v>
      </c>
    </row>
    <row r="45" spans="2:8" s="24" customFormat="1" ht="22.5" customHeight="1" thickBot="1">
      <c r="B45" s="65" t="s">
        <v>5</v>
      </c>
      <c r="C45" s="28" t="str">
        <f>C11</f>
        <v>2022</v>
      </c>
      <c r="D45" s="28" t="str">
        <f t="shared" ref="D45:F45" si="1">D11</f>
        <v>2023</v>
      </c>
      <c r="E45" s="28" t="str">
        <f t="shared" si="1"/>
        <v>2024</v>
      </c>
      <c r="F45" s="29" t="str">
        <f t="shared" si="1"/>
        <v>2025</v>
      </c>
      <c r="G45" s="23"/>
      <c r="H45" s="23"/>
    </row>
    <row r="46" spans="2:8" s="6" customFormat="1" hidden="1" outlineLevel="1">
      <c r="B46" s="7"/>
      <c r="C46" s="10"/>
      <c r="D46" s="10"/>
      <c r="E46" s="10"/>
      <c r="F46" s="11"/>
      <c r="G46" s="2"/>
      <c r="H46" s="2"/>
    </row>
    <row r="47" spans="2:8" s="6" customFormat="1" hidden="1" outlineLevel="1">
      <c r="B47" s="7" t="s">
        <v>33</v>
      </c>
      <c r="C47" s="18">
        <v>70000</v>
      </c>
      <c r="D47" s="18">
        <f>C49</f>
        <v>91853.399999999907</v>
      </c>
      <c r="E47" s="18">
        <f>D49</f>
        <v>65569.88700000057</v>
      </c>
      <c r="F47" s="19">
        <f>E49</f>
        <v>234348.02500000084</v>
      </c>
      <c r="G47" s="2"/>
      <c r="H47" s="152"/>
    </row>
    <row r="48" spans="2:8" s="6" customFormat="1" collapsed="1">
      <c r="B48" s="7"/>
      <c r="C48" s="10"/>
      <c r="D48" s="10"/>
      <c r="E48" s="10"/>
      <c r="F48" s="11"/>
      <c r="G48" s="2"/>
      <c r="H48" s="2"/>
    </row>
    <row r="49" spans="2:8" s="6" customFormat="1">
      <c r="B49" s="7" t="s">
        <v>34</v>
      </c>
      <c r="C49" s="18">
        <f>C47-C31</f>
        <v>91853.399999999907</v>
      </c>
      <c r="D49" s="18">
        <f>C49-D31</f>
        <v>65569.88700000057</v>
      </c>
      <c r="E49" s="18">
        <f>D49-E31</f>
        <v>234348.02500000084</v>
      </c>
      <c r="F49" s="19">
        <f>E49-F31</f>
        <v>265480.87300000153</v>
      </c>
      <c r="G49" s="2"/>
      <c r="H49" s="72" t="s">
        <v>35</v>
      </c>
    </row>
    <row r="50" spans="2:8" ht="12.75" thickBot="1">
      <c r="B50" s="12"/>
      <c r="C50" s="13"/>
      <c r="D50" s="13"/>
      <c r="E50" s="13"/>
      <c r="F50" s="14"/>
    </row>
    <row r="51" spans="2:8" s="6" customFormat="1">
      <c r="B51" s="1"/>
      <c r="H51" s="2"/>
    </row>
    <row r="53" spans="2:8" ht="15.75" thickBot="1">
      <c r="B53" s="5" t="s">
        <v>36</v>
      </c>
    </row>
    <row r="54" spans="2:8" s="24" customFormat="1" ht="22.5" customHeight="1" thickBot="1">
      <c r="B54" s="65" t="s">
        <v>5</v>
      </c>
      <c r="C54" s="28" t="str">
        <f>C11</f>
        <v>2022</v>
      </c>
      <c r="D54" s="28" t="str">
        <f t="shared" ref="D54:F54" si="2">D11</f>
        <v>2023</v>
      </c>
      <c r="E54" s="28" t="str">
        <f t="shared" si="2"/>
        <v>2024</v>
      </c>
      <c r="F54" s="29" t="str">
        <f t="shared" si="2"/>
        <v>2025</v>
      </c>
      <c r="G54" s="23"/>
      <c r="H54" s="23"/>
    </row>
    <row r="55" spans="2:8" s="6" customFormat="1">
      <c r="B55" s="7"/>
      <c r="C55" s="10"/>
      <c r="D55" s="10"/>
      <c r="E55" s="10"/>
      <c r="F55" s="11"/>
      <c r="G55" s="2"/>
      <c r="H55" s="2"/>
    </row>
    <row r="56" spans="2:8" s="6" customFormat="1">
      <c r="B56" s="7" t="s">
        <v>37</v>
      </c>
      <c r="C56" s="67">
        <v>2320894</v>
      </c>
      <c r="D56" s="18"/>
      <c r="E56" s="18"/>
      <c r="F56" s="19"/>
      <c r="G56" s="2"/>
      <c r="H56" s="152" t="s">
        <v>38</v>
      </c>
    </row>
    <row r="57" spans="2:8" s="6" customFormat="1">
      <c r="B57" s="7"/>
      <c r="C57" s="10"/>
      <c r="D57" s="10"/>
      <c r="E57" s="10"/>
      <c r="F57" s="11"/>
      <c r="G57" s="2"/>
      <c r="H57" s="2"/>
    </row>
    <row r="58" spans="2:8" s="6" customFormat="1">
      <c r="B58" s="7" t="s">
        <v>39</v>
      </c>
      <c r="C58" s="67">
        <f>Drift!C206</f>
        <v>2320893.5</v>
      </c>
      <c r="D58" s="67">
        <f>Drift!D206</f>
        <v>2307193.5999999996</v>
      </c>
      <c r="E58" s="67">
        <f>Drift!E206</f>
        <v>2304525.2999999998</v>
      </c>
      <c r="F58" s="68">
        <f>Drift!F206</f>
        <v>2306010.1999999997</v>
      </c>
      <c r="G58" s="2"/>
      <c r="H58" s="2" t="s">
        <v>40</v>
      </c>
    </row>
    <row r="59" spans="2:8" ht="12.75" thickBot="1">
      <c r="B59" s="12"/>
      <c r="C59" s="13"/>
      <c r="D59" s="13"/>
      <c r="E59" s="13"/>
      <c r="F59" s="14"/>
    </row>
    <row r="60" spans="2:8" ht="4.5" customHeight="1"/>
    <row r="61" spans="2:8" s="66" customFormat="1" ht="38.25" customHeight="1">
      <c r="B61" s="323" t="s">
        <v>41</v>
      </c>
      <c r="C61" s="323"/>
      <c r="D61" s="323"/>
      <c r="E61" s="323"/>
      <c r="F61" s="323"/>
    </row>
    <row r="62" spans="2:8" s="6" customFormat="1">
      <c r="B62" s="1"/>
      <c r="H62" s="2"/>
    </row>
    <row r="64" spans="2:8" ht="15.75" thickBot="1">
      <c r="B64" s="5" t="s">
        <v>42</v>
      </c>
    </row>
    <row r="65" spans="2:8" s="24" customFormat="1" ht="22.5" customHeight="1" thickBot="1">
      <c r="B65" s="65" t="s">
        <v>5</v>
      </c>
      <c r="C65" s="28" t="str">
        <f>C11</f>
        <v>2022</v>
      </c>
      <c r="D65" s="28" t="str">
        <f t="shared" ref="D65:F65" si="3">D11</f>
        <v>2023</v>
      </c>
      <c r="E65" s="28" t="str">
        <f t="shared" si="3"/>
        <v>2024</v>
      </c>
      <c r="F65" s="29" t="str">
        <f t="shared" si="3"/>
        <v>2025</v>
      </c>
      <c r="G65" s="23"/>
      <c r="H65" s="23"/>
    </row>
    <row r="66" spans="2:8" s="6" customFormat="1">
      <c r="B66" s="7"/>
      <c r="C66" s="10"/>
      <c r="D66" s="10"/>
      <c r="E66" s="10"/>
      <c r="F66" s="11"/>
      <c r="G66" s="2"/>
      <c r="H66" s="2"/>
    </row>
    <row r="67" spans="2:8" s="6" customFormat="1">
      <c r="B67" s="7" t="s">
        <v>43</v>
      </c>
      <c r="C67" s="67">
        <f>Anlæg!D222</f>
        <v>169903</v>
      </c>
      <c r="D67" s="67">
        <f>Anlæg!E222</f>
        <v>169676</v>
      </c>
      <c r="E67" s="67">
        <f>Anlæg!F222</f>
        <v>169911</v>
      </c>
      <c r="F67" s="68">
        <f>Anlæg!G222</f>
        <v>169910</v>
      </c>
      <c r="G67" s="2"/>
      <c r="H67" s="2"/>
    </row>
    <row r="68" spans="2:8" ht="12.75" thickBot="1">
      <c r="B68" s="12"/>
      <c r="C68" s="13"/>
      <c r="D68" s="13"/>
      <c r="E68" s="13"/>
      <c r="F68" s="14"/>
    </row>
    <row r="69" spans="2:8" ht="4.5" customHeight="1"/>
    <row r="70" spans="2:8" s="66" customFormat="1" ht="13.5" customHeight="1">
      <c r="B70" s="323" t="s">
        <v>44</v>
      </c>
      <c r="C70" s="323"/>
      <c r="D70" s="323"/>
      <c r="E70" s="323"/>
      <c r="F70" s="323"/>
    </row>
    <row r="75" spans="2:8">
      <c r="B75" s="2"/>
      <c r="E75" s="15"/>
    </row>
    <row r="76" spans="2:8">
      <c r="B76" s="16"/>
      <c r="E76" s="17"/>
    </row>
    <row r="82" spans="3:6">
      <c r="C82" s="242"/>
      <c r="D82" s="242"/>
      <c r="E82" s="242"/>
      <c r="F82" s="242"/>
    </row>
    <row r="88" spans="3:6">
      <c r="C88" s="242"/>
      <c r="D88" s="242"/>
      <c r="E88" s="242"/>
      <c r="F88" s="242"/>
    </row>
  </sheetData>
  <sheetProtection password="CBAD" sheet="1" objects="1" scenarios="1"/>
  <mergeCells count="2">
    <mergeCell ref="B61:F61"/>
    <mergeCell ref="B70:F7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ignoredErrors>
    <ignoredError sqref="C14:F14 C16:F18 C20:F21 C25:F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outlinePr showOutlineSymbols="0"/>
    <pageSetUpPr autoPageBreaks="0"/>
  </sheetPr>
  <dimension ref="A1:O224"/>
  <sheetViews>
    <sheetView showGridLines="0" showOutlineSymbols="0" topLeftCell="A148" zoomScale="115" zoomScaleNormal="115" zoomScaleSheetLayoutView="100" workbookViewId="0">
      <selection activeCell="B176" sqref="B176"/>
    </sheetView>
  </sheetViews>
  <sheetFormatPr defaultColWidth="38.33203125" defaultRowHeight="12" outlineLevelRow="1" outlineLevelCol="1"/>
  <cols>
    <col min="1" max="1" width="3" style="38" customWidth="1"/>
    <col min="2" max="2" width="59.83203125" style="39" customWidth="1"/>
    <col min="3" max="6" width="12.5" style="38" customWidth="1"/>
    <col min="7" max="7" width="8.1640625" style="38" customWidth="1"/>
    <col min="8" max="11" width="12.5" style="176" customWidth="1"/>
    <col min="12" max="12" width="8.1640625" style="38" customWidth="1"/>
    <col min="13" max="13" width="58.5" style="38" hidden="1" customWidth="1" outlineLevel="1"/>
    <col min="14" max="14" width="38.33203125" style="38" customWidth="1" collapsed="1"/>
    <col min="15" max="15" width="38.33203125" style="38" customWidth="1"/>
    <col min="16" max="16384" width="38.33203125" style="38"/>
  </cols>
  <sheetData>
    <row r="1" spans="2:13" s="2" customFormat="1" hidden="1">
      <c r="B1" s="3"/>
      <c r="H1" s="174"/>
      <c r="I1" s="174"/>
      <c r="J1" s="174"/>
      <c r="K1" s="174"/>
    </row>
    <row r="2" spans="2:13" s="2" customFormat="1" hidden="1">
      <c r="B2" s="62" t="str">
        <f>CONCATENATE("BUDGET ",C9,"  - ",F9)</f>
        <v>BUDGET 2022  - 2025</v>
      </c>
      <c r="H2" s="174"/>
      <c r="I2" s="174"/>
      <c r="J2" s="174"/>
      <c r="K2" s="174"/>
    </row>
    <row r="3" spans="2:13" s="2" customFormat="1" hidden="1">
      <c r="B3" s="3"/>
      <c r="H3" s="174"/>
      <c r="I3" s="174"/>
      <c r="J3" s="174"/>
      <c r="K3" s="174"/>
    </row>
    <row r="4" spans="2:13" s="2" customFormat="1" ht="1.5" customHeight="1">
      <c r="B4" s="25"/>
      <c r="H4" s="174"/>
      <c r="I4" s="174"/>
      <c r="J4" s="174"/>
      <c r="K4" s="174"/>
    </row>
    <row r="6" spans="2:13" s="49" customFormat="1" ht="20.25">
      <c r="B6" s="48" t="s">
        <v>45</v>
      </c>
      <c r="H6" s="175"/>
      <c r="I6" s="175"/>
      <c r="J6" s="175"/>
      <c r="K6" s="175"/>
      <c r="M6" s="72" t="s">
        <v>1</v>
      </c>
    </row>
    <row r="7" spans="2:13" ht="15.75">
      <c r="B7" s="37"/>
      <c r="C7" s="321"/>
      <c r="D7" s="321"/>
      <c r="E7" s="321"/>
      <c r="F7" s="321"/>
      <c r="G7" s="321"/>
      <c r="L7" s="321"/>
      <c r="M7" s="73" t="s">
        <v>2</v>
      </c>
    </row>
    <row r="8" spans="2:13" ht="15.75" thickBot="1">
      <c r="B8" s="56" t="s">
        <v>46</v>
      </c>
      <c r="C8" s="321"/>
      <c r="D8" s="321"/>
      <c r="E8" s="321"/>
      <c r="F8" s="321"/>
      <c r="G8" s="321"/>
      <c r="L8" s="321"/>
      <c r="M8" s="321"/>
    </row>
    <row r="9" spans="2:13" s="41" customFormat="1" ht="22.5" customHeight="1" thickBot="1">
      <c r="B9" s="30" t="s">
        <v>5</v>
      </c>
      <c r="C9" s="31" t="str">
        <f>Hovedoversigt!C11</f>
        <v>2022</v>
      </c>
      <c r="D9" s="31" t="str">
        <f>Hovedoversigt!D11</f>
        <v>2023</v>
      </c>
      <c r="E9" s="31" t="str">
        <f>Hovedoversigt!E11</f>
        <v>2024</v>
      </c>
      <c r="F9" s="32" t="str">
        <f>Hovedoversigt!F11</f>
        <v>2025</v>
      </c>
      <c r="G9" s="40"/>
      <c r="H9" s="176"/>
      <c r="I9" s="176"/>
      <c r="J9" s="176"/>
      <c r="K9" s="176"/>
      <c r="L9" s="40"/>
    </row>
    <row r="10" spans="2:13" ht="12.75" thickBot="1">
      <c r="B10" s="27" t="s">
        <v>47</v>
      </c>
      <c r="C10" s="35">
        <v>3483695.2</v>
      </c>
      <c r="D10" s="35">
        <v>3476783.3</v>
      </c>
      <c r="E10" s="35">
        <v>3474091.3</v>
      </c>
      <c r="F10" s="36">
        <v>3473376.1999999997</v>
      </c>
      <c r="G10" s="321"/>
      <c r="L10" s="321"/>
      <c r="M10" s="2" t="s">
        <v>19</v>
      </c>
    </row>
    <row r="13" spans="2:13" ht="12.75" thickBot="1">
      <c r="C13" s="321"/>
      <c r="D13" s="321"/>
      <c r="E13" s="321"/>
      <c r="F13" s="321"/>
      <c r="G13" s="321"/>
      <c r="L13" s="321"/>
      <c r="M13" s="327" t="s">
        <v>48</v>
      </c>
    </row>
    <row r="14" spans="2:13" ht="15.75" customHeight="1" thickBot="1">
      <c r="B14" s="55" t="s">
        <v>49</v>
      </c>
      <c r="C14" s="321"/>
      <c r="D14" s="321"/>
      <c r="E14" s="321"/>
      <c r="F14" s="321"/>
      <c r="G14" s="321"/>
      <c r="H14" s="324" t="s">
        <v>50</v>
      </c>
      <c r="I14" s="325"/>
      <c r="J14" s="325"/>
      <c r="K14" s="326"/>
      <c r="L14" s="321"/>
      <c r="M14" s="327"/>
    </row>
    <row r="15" spans="2:13">
      <c r="C15" s="321"/>
      <c r="D15" s="321"/>
      <c r="E15" s="321"/>
      <c r="F15" s="321"/>
      <c r="G15" s="321"/>
      <c r="H15" s="177"/>
      <c r="I15" s="177"/>
      <c r="J15" s="177"/>
      <c r="K15" s="177"/>
      <c r="L15" s="321"/>
      <c r="M15" s="87"/>
    </row>
    <row r="16" spans="2:13" s="57" customFormat="1" ht="27" customHeight="1" thickBot="1">
      <c r="B16" s="56" t="s">
        <v>51</v>
      </c>
      <c r="H16" s="329" t="s">
        <v>52</v>
      </c>
      <c r="I16" s="329"/>
      <c r="J16" s="329"/>
      <c r="K16" s="329"/>
      <c r="M16" s="89"/>
    </row>
    <row r="17" spans="2:13" s="41" customFormat="1" ht="22.5" customHeight="1">
      <c r="B17" s="30" t="s">
        <v>5</v>
      </c>
      <c r="C17" s="31" t="str">
        <f t="shared" ref="C17:F17" si="0">C9</f>
        <v>2022</v>
      </c>
      <c r="D17" s="31" t="str">
        <f t="shared" si="0"/>
        <v>2023</v>
      </c>
      <c r="E17" s="31" t="str">
        <f t="shared" si="0"/>
        <v>2024</v>
      </c>
      <c r="F17" s="32" t="str">
        <f t="shared" si="0"/>
        <v>2025</v>
      </c>
      <c r="G17" s="40"/>
      <c r="H17" s="179" t="str">
        <f>C17</f>
        <v>2022</v>
      </c>
      <c r="I17" s="180" t="str">
        <f t="shared" ref="I17:K17" si="1">D17</f>
        <v>2023</v>
      </c>
      <c r="J17" s="180" t="str">
        <f t="shared" si="1"/>
        <v>2024</v>
      </c>
      <c r="K17" s="181" t="str">
        <f t="shared" si="1"/>
        <v>2025</v>
      </c>
      <c r="L17" s="40"/>
      <c r="M17" s="161"/>
    </row>
    <row r="18" spans="2:13" s="42" customFormat="1">
      <c r="B18" s="141" t="s">
        <v>53</v>
      </c>
      <c r="C18" s="164">
        <v>17300</v>
      </c>
      <c r="D18" s="165">
        <v>8600</v>
      </c>
      <c r="E18" s="165">
        <v>8800</v>
      </c>
      <c r="F18" s="166">
        <v>11000</v>
      </c>
      <c r="H18" s="164">
        <v>17300</v>
      </c>
      <c r="I18" s="165">
        <v>8600</v>
      </c>
      <c r="J18" s="165">
        <v>8800</v>
      </c>
      <c r="K18" s="166">
        <v>11000</v>
      </c>
      <c r="M18" s="161"/>
    </row>
    <row r="19" spans="2:13" s="42" customFormat="1">
      <c r="B19" s="98" t="s">
        <v>54</v>
      </c>
      <c r="C19" s="167">
        <v>11155</v>
      </c>
      <c r="D19" s="168">
        <v>11155</v>
      </c>
      <c r="E19" s="168">
        <v>11155</v>
      </c>
      <c r="F19" s="169">
        <v>11155</v>
      </c>
      <c r="H19" s="167">
        <v>11155</v>
      </c>
      <c r="I19" s="168">
        <v>11155</v>
      </c>
      <c r="J19" s="168">
        <v>11155</v>
      </c>
      <c r="K19" s="169">
        <v>11155</v>
      </c>
      <c r="M19" s="161"/>
    </row>
    <row r="20" spans="2:13">
      <c r="B20" s="98" t="s">
        <v>55</v>
      </c>
      <c r="C20" s="167">
        <v>4970</v>
      </c>
      <c r="D20" s="168">
        <v>7290</v>
      </c>
      <c r="E20" s="168">
        <v>7290</v>
      </c>
      <c r="F20" s="169">
        <v>7290</v>
      </c>
      <c r="G20" s="321"/>
      <c r="H20" s="167">
        <v>4970</v>
      </c>
      <c r="I20" s="168">
        <v>7290</v>
      </c>
      <c r="J20" s="168">
        <v>7290</v>
      </c>
      <c r="K20" s="169">
        <v>7290</v>
      </c>
      <c r="L20" s="321"/>
      <c r="M20" s="321"/>
    </row>
    <row r="21" spans="2:13" ht="12.75" thickBot="1">
      <c r="B21" s="98" t="s">
        <v>56</v>
      </c>
      <c r="C21" s="257">
        <v>4710</v>
      </c>
      <c r="D21" s="259">
        <v>4710</v>
      </c>
      <c r="E21" s="260">
        <v>4710</v>
      </c>
      <c r="F21" s="258">
        <v>4710</v>
      </c>
      <c r="G21" s="321"/>
      <c r="H21" s="257">
        <v>4710</v>
      </c>
      <c r="I21" s="259">
        <v>4710</v>
      </c>
      <c r="J21" s="260">
        <v>4710</v>
      </c>
      <c r="K21" s="258">
        <v>4710</v>
      </c>
      <c r="L21" s="321"/>
      <c r="M21" s="321"/>
    </row>
    <row r="22" spans="2:13" hidden="1" outlineLevel="1">
      <c r="B22" s="100"/>
      <c r="C22" s="94"/>
      <c r="D22" s="94"/>
      <c r="E22" s="94"/>
      <c r="F22" s="95"/>
      <c r="G22" s="321"/>
      <c r="H22" s="186"/>
      <c r="I22" s="187"/>
      <c r="J22" s="187"/>
      <c r="K22" s="188"/>
      <c r="L22" s="321"/>
      <c r="M22" s="321"/>
    </row>
    <row r="23" spans="2:13" hidden="1" outlineLevel="1">
      <c r="B23" s="100"/>
      <c r="C23" s="94"/>
      <c r="D23" s="94"/>
      <c r="E23" s="94"/>
      <c r="F23" s="95"/>
      <c r="G23" s="321"/>
      <c r="H23" s="167"/>
      <c r="I23" s="168"/>
      <c r="J23" s="168"/>
      <c r="K23" s="169"/>
      <c r="L23" s="321"/>
      <c r="M23" s="321"/>
    </row>
    <row r="24" spans="2:13" hidden="1" outlineLevel="1">
      <c r="B24" s="100"/>
      <c r="C24" s="94"/>
      <c r="D24" s="94"/>
      <c r="E24" s="94"/>
      <c r="F24" s="95"/>
      <c r="G24" s="321"/>
      <c r="H24" s="167"/>
      <c r="I24" s="168"/>
      <c r="J24" s="168"/>
      <c r="K24" s="169"/>
      <c r="L24" s="321"/>
      <c r="M24" s="321"/>
    </row>
    <row r="25" spans="2:13" hidden="1" outlineLevel="1">
      <c r="B25" s="100"/>
      <c r="C25" s="94"/>
      <c r="D25" s="94"/>
      <c r="E25" s="94"/>
      <c r="F25" s="95"/>
      <c r="G25" s="321"/>
      <c r="H25" s="167"/>
      <c r="I25" s="168"/>
      <c r="J25" s="168"/>
      <c r="K25" s="169"/>
      <c r="L25" s="321"/>
      <c r="M25" s="321"/>
    </row>
    <row r="26" spans="2:13" ht="13.5" hidden="1" customHeight="1" outlineLevel="1">
      <c r="B26" s="100"/>
      <c r="C26" s="94"/>
      <c r="D26" s="94"/>
      <c r="E26" s="94"/>
      <c r="F26" s="95"/>
      <c r="G26" s="321"/>
      <c r="H26" s="167"/>
      <c r="I26" s="168"/>
      <c r="J26" s="168"/>
      <c r="K26" s="169"/>
      <c r="L26" s="321"/>
      <c r="M26" s="321"/>
    </row>
    <row r="27" spans="2:13" hidden="1" outlineLevel="1">
      <c r="B27" s="100"/>
      <c r="C27" s="94"/>
      <c r="D27" s="94"/>
      <c r="E27" s="94"/>
      <c r="F27" s="95"/>
      <c r="G27" s="321"/>
      <c r="H27" s="167"/>
      <c r="I27" s="168"/>
      <c r="J27" s="168"/>
      <c r="K27" s="169"/>
      <c r="L27" s="321"/>
      <c r="M27" s="321"/>
    </row>
    <row r="28" spans="2:13" hidden="1" outlineLevel="1">
      <c r="B28" s="100"/>
      <c r="C28" s="94"/>
      <c r="D28" s="94"/>
      <c r="E28" s="94"/>
      <c r="F28" s="95"/>
      <c r="G28" s="321"/>
      <c r="H28" s="167"/>
      <c r="I28" s="168"/>
      <c r="J28" s="168"/>
      <c r="K28" s="169"/>
      <c r="L28" s="321"/>
      <c r="M28" s="321"/>
    </row>
    <row r="29" spans="2:13" ht="13.5" hidden="1" customHeight="1" outlineLevel="1">
      <c r="B29" s="100"/>
      <c r="C29" s="94"/>
      <c r="D29" s="94"/>
      <c r="E29" s="94"/>
      <c r="F29" s="95"/>
      <c r="G29" s="321"/>
      <c r="H29" s="167"/>
      <c r="I29" s="168"/>
      <c r="J29" s="168"/>
      <c r="K29" s="169"/>
      <c r="L29" s="321"/>
      <c r="M29" s="321"/>
    </row>
    <row r="30" spans="2:13" ht="13.5" hidden="1" customHeight="1" outlineLevel="1">
      <c r="B30" s="100"/>
      <c r="C30" s="94"/>
      <c r="D30" s="94"/>
      <c r="E30" s="94"/>
      <c r="F30" s="95"/>
      <c r="G30" s="321"/>
      <c r="H30" s="167"/>
      <c r="I30" s="168"/>
      <c r="J30" s="168"/>
      <c r="K30" s="169"/>
      <c r="L30" s="321"/>
      <c r="M30" s="321"/>
    </row>
    <row r="31" spans="2:13" ht="13.5" hidden="1" customHeight="1" outlineLevel="1">
      <c r="B31" s="100"/>
      <c r="C31" s="94"/>
      <c r="D31" s="94"/>
      <c r="E31" s="94"/>
      <c r="F31" s="95"/>
      <c r="G31" s="321"/>
      <c r="H31" s="167"/>
      <c r="I31" s="168"/>
      <c r="J31" s="168"/>
      <c r="K31" s="169"/>
      <c r="L31" s="321"/>
      <c r="M31" s="321"/>
    </row>
    <row r="32" spans="2:13" hidden="1" outlineLevel="1">
      <c r="B32" s="100"/>
      <c r="C32" s="94"/>
      <c r="D32" s="94"/>
      <c r="E32" s="94"/>
      <c r="F32" s="95"/>
      <c r="G32" s="321"/>
      <c r="H32" s="167"/>
      <c r="I32" s="168"/>
      <c r="J32" s="168"/>
      <c r="K32" s="169"/>
      <c r="L32" s="321"/>
      <c r="M32" s="321"/>
    </row>
    <row r="33" spans="2:13" hidden="1" outlineLevel="1">
      <c r="B33" s="100"/>
      <c r="C33" s="94"/>
      <c r="D33" s="94"/>
      <c r="E33" s="94"/>
      <c r="F33" s="95"/>
      <c r="G33" s="321"/>
      <c r="H33" s="167"/>
      <c r="I33" s="168"/>
      <c r="J33" s="168"/>
      <c r="K33" s="169"/>
      <c r="L33" s="321"/>
      <c r="M33" s="321"/>
    </row>
    <row r="34" spans="2:13" ht="12.75" hidden="1" outlineLevel="1" thickBot="1">
      <c r="B34" s="104"/>
      <c r="C34" s="105"/>
      <c r="D34" s="105"/>
      <c r="E34" s="105"/>
      <c r="F34" s="106"/>
      <c r="G34" s="321"/>
      <c r="H34" s="170"/>
      <c r="I34" s="171"/>
      <c r="J34" s="171"/>
      <c r="K34" s="172"/>
      <c r="L34" s="321"/>
      <c r="M34" s="321"/>
    </row>
    <row r="35" spans="2:13" ht="12.75" collapsed="1" thickBot="1">
      <c r="B35" s="52" t="s">
        <v>57</v>
      </c>
      <c r="C35" s="53">
        <f>SUM(C18:C34)</f>
        <v>38135</v>
      </c>
      <c r="D35" s="53">
        <f>SUM(D18:D34)</f>
        <v>31755</v>
      </c>
      <c r="E35" s="53">
        <f>SUM(E18:E34)</f>
        <v>31955</v>
      </c>
      <c r="F35" s="54">
        <f>SUM(F18:F34)</f>
        <v>34155</v>
      </c>
      <c r="G35" s="321"/>
      <c r="H35" s="182"/>
      <c r="I35" s="182"/>
      <c r="J35" s="182"/>
      <c r="K35" s="182"/>
      <c r="L35" s="321"/>
      <c r="M35" s="321"/>
    </row>
    <row r="37" spans="2:13" s="57" customFormat="1" ht="27" hidden="1" customHeight="1" outlineLevel="1" thickBot="1">
      <c r="B37" s="56" t="s">
        <v>58</v>
      </c>
      <c r="H37" s="328" t="s">
        <v>59</v>
      </c>
      <c r="I37" s="328"/>
      <c r="J37" s="328"/>
      <c r="K37" s="328"/>
      <c r="M37" s="120" t="s">
        <v>60</v>
      </c>
    </row>
    <row r="38" spans="2:13" s="41" customFormat="1" ht="22.5" hidden="1" customHeight="1" outlineLevel="1" thickBot="1">
      <c r="B38" s="30" t="s">
        <v>61</v>
      </c>
      <c r="C38" s="31" t="str">
        <f>C9</f>
        <v>2022</v>
      </c>
      <c r="D38" s="31" t="str">
        <f>D9</f>
        <v>2023</v>
      </c>
      <c r="E38" s="31" t="str">
        <f>E9</f>
        <v>2024</v>
      </c>
      <c r="F38" s="32" t="str">
        <f>F9</f>
        <v>2025</v>
      </c>
      <c r="G38" s="40"/>
      <c r="H38" s="179" t="str">
        <f>C38</f>
        <v>2022</v>
      </c>
      <c r="I38" s="180" t="str">
        <f t="shared" ref="I38" si="2">D38</f>
        <v>2023</v>
      </c>
      <c r="J38" s="180" t="str">
        <f t="shared" ref="J38" si="3">E38</f>
        <v>2024</v>
      </c>
      <c r="K38" s="181" t="str">
        <f t="shared" ref="K38" si="4">F38</f>
        <v>2025</v>
      </c>
      <c r="L38" s="40"/>
      <c r="M38" s="77"/>
    </row>
    <row r="39" spans="2:13" s="42" customFormat="1" hidden="1" outlineLevel="1">
      <c r="B39" s="90"/>
      <c r="C39" s="91"/>
      <c r="D39" s="91"/>
      <c r="E39" s="91"/>
      <c r="F39" s="92"/>
      <c r="H39" s="173"/>
      <c r="I39" s="165"/>
      <c r="J39" s="165"/>
      <c r="K39" s="166"/>
    </row>
    <row r="40" spans="2:13" s="42" customFormat="1" hidden="1" outlineLevel="1">
      <c r="B40" s="93"/>
      <c r="C40" s="94"/>
      <c r="D40" s="94"/>
      <c r="E40" s="94"/>
      <c r="F40" s="95"/>
      <c r="H40" s="167"/>
      <c r="I40" s="168"/>
      <c r="J40" s="168"/>
      <c r="K40" s="169"/>
    </row>
    <row r="41" spans="2:13" hidden="1" outlineLevel="1">
      <c r="B41" s="93"/>
      <c r="C41" s="94"/>
      <c r="D41" s="94"/>
      <c r="E41" s="94"/>
      <c r="F41" s="95"/>
      <c r="G41" s="321"/>
      <c r="H41" s="167"/>
      <c r="I41" s="168"/>
      <c r="J41" s="168"/>
      <c r="K41" s="169"/>
      <c r="L41" s="321"/>
      <c r="M41" s="321"/>
    </row>
    <row r="42" spans="2:13" hidden="1" outlineLevel="1">
      <c r="B42" s="93"/>
      <c r="C42" s="94"/>
      <c r="D42" s="94"/>
      <c r="E42" s="94"/>
      <c r="F42" s="95"/>
      <c r="G42" s="321"/>
      <c r="H42" s="167"/>
      <c r="I42" s="168"/>
      <c r="J42" s="168"/>
      <c r="K42" s="169"/>
      <c r="L42" s="321"/>
      <c r="M42" s="321"/>
    </row>
    <row r="43" spans="2:13" hidden="1" outlineLevel="1">
      <c r="B43" s="93"/>
      <c r="C43" s="94"/>
      <c r="D43" s="94"/>
      <c r="E43" s="94"/>
      <c r="F43" s="95"/>
      <c r="G43" s="321"/>
      <c r="H43" s="167"/>
      <c r="I43" s="168"/>
      <c r="J43" s="168"/>
      <c r="K43" s="169"/>
      <c r="L43" s="321"/>
      <c r="M43" s="321"/>
    </row>
    <row r="44" spans="2:13" hidden="1" outlineLevel="1">
      <c r="B44" s="93"/>
      <c r="C44" s="94"/>
      <c r="D44" s="94"/>
      <c r="E44" s="94"/>
      <c r="F44" s="95"/>
      <c r="G44" s="321"/>
      <c r="H44" s="167"/>
      <c r="I44" s="168"/>
      <c r="J44" s="168"/>
      <c r="K44" s="169"/>
      <c r="L44" s="321"/>
      <c r="M44" s="321"/>
    </row>
    <row r="45" spans="2:13" hidden="1" outlineLevel="1">
      <c r="B45" s="93"/>
      <c r="C45" s="94"/>
      <c r="D45" s="94"/>
      <c r="E45" s="94"/>
      <c r="F45" s="95"/>
      <c r="G45" s="321"/>
      <c r="H45" s="167"/>
      <c r="I45" s="168"/>
      <c r="J45" s="168"/>
      <c r="K45" s="169"/>
      <c r="L45" s="321"/>
      <c r="M45" s="321"/>
    </row>
    <row r="46" spans="2:13" ht="13.5" hidden="1" customHeight="1" outlineLevel="1">
      <c r="B46" s="93"/>
      <c r="C46" s="94"/>
      <c r="D46" s="94"/>
      <c r="E46" s="94"/>
      <c r="F46" s="95"/>
      <c r="G46" s="321"/>
      <c r="H46" s="167"/>
      <c r="I46" s="168"/>
      <c r="J46" s="168"/>
      <c r="K46" s="169"/>
      <c r="L46" s="321"/>
      <c r="M46" s="321"/>
    </row>
    <row r="47" spans="2:13" ht="13.5" hidden="1" customHeight="1" outlineLevel="1">
      <c r="B47" s="93"/>
      <c r="C47" s="94"/>
      <c r="D47" s="94"/>
      <c r="E47" s="94"/>
      <c r="F47" s="95"/>
      <c r="G47" s="321"/>
      <c r="H47" s="167"/>
      <c r="I47" s="168"/>
      <c r="J47" s="168"/>
      <c r="K47" s="169"/>
      <c r="L47" s="321"/>
      <c r="M47" s="321"/>
    </row>
    <row r="48" spans="2:13" ht="13.5" hidden="1" customHeight="1" outlineLevel="1">
      <c r="B48" s="93"/>
      <c r="C48" s="94"/>
      <c r="D48" s="94"/>
      <c r="E48" s="94"/>
      <c r="F48" s="95"/>
      <c r="G48" s="321"/>
      <c r="H48" s="167"/>
      <c r="I48" s="168"/>
      <c r="J48" s="168"/>
      <c r="K48" s="169"/>
      <c r="L48" s="321"/>
      <c r="M48" s="321"/>
    </row>
    <row r="49" spans="2:13" hidden="1" outlineLevel="1">
      <c r="B49" s="100"/>
      <c r="C49" s="94"/>
      <c r="D49" s="94"/>
      <c r="E49" s="94"/>
      <c r="F49" s="95"/>
      <c r="G49" s="321"/>
      <c r="H49" s="167"/>
      <c r="I49" s="168"/>
      <c r="J49" s="168"/>
      <c r="K49" s="169"/>
      <c r="L49" s="321"/>
      <c r="M49" s="321"/>
    </row>
    <row r="50" spans="2:13" ht="13.5" hidden="1" customHeight="1" outlineLevel="1">
      <c r="B50" s="100"/>
      <c r="C50" s="94"/>
      <c r="D50" s="94"/>
      <c r="E50" s="94"/>
      <c r="F50" s="95"/>
      <c r="G50" s="321"/>
      <c r="H50" s="167"/>
      <c r="I50" s="168"/>
      <c r="J50" s="168"/>
      <c r="K50" s="169"/>
      <c r="L50" s="321"/>
      <c r="M50" s="321"/>
    </row>
    <row r="51" spans="2:13" hidden="1" outlineLevel="1">
      <c r="B51" s="100"/>
      <c r="C51" s="94"/>
      <c r="D51" s="94"/>
      <c r="E51" s="94"/>
      <c r="F51" s="95"/>
      <c r="G51" s="321"/>
      <c r="H51" s="167"/>
      <c r="I51" s="168"/>
      <c r="J51" s="168"/>
      <c r="K51" s="169"/>
      <c r="L51" s="321"/>
      <c r="M51" s="321"/>
    </row>
    <row r="52" spans="2:13" hidden="1" outlineLevel="1">
      <c r="B52" s="100"/>
      <c r="C52" s="94"/>
      <c r="D52" s="94"/>
      <c r="E52" s="94"/>
      <c r="F52" s="95"/>
      <c r="G52" s="321"/>
      <c r="H52" s="167"/>
      <c r="I52" s="168"/>
      <c r="J52" s="168"/>
      <c r="K52" s="169"/>
      <c r="L52" s="321"/>
      <c r="M52" s="321"/>
    </row>
    <row r="53" spans="2:13" ht="13.5" hidden="1" customHeight="1" outlineLevel="1">
      <c r="B53" s="100"/>
      <c r="C53" s="94"/>
      <c r="D53" s="94"/>
      <c r="E53" s="94"/>
      <c r="F53" s="95"/>
      <c r="G53" s="321"/>
      <c r="H53" s="167"/>
      <c r="I53" s="168"/>
      <c r="J53" s="168"/>
      <c r="K53" s="169"/>
      <c r="L53" s="321"/>
      <c r="M53" s="321"/>
    </row>
    <row r="54" spans="2:13" ht="13.5" hidden="1" customHeight="1" outlineLevel="1">
      <c r="B54" s="100"/>
      <c r="C54" s="94"/>
      <c r="D54" s="94"/>
      <c r="E54" s="94"/>
      <c r="F54" s="95"/>
      <c r="G54" s="321"/>
      <c r="H54" s="167"/>
      <c r="I54" s="168"/>
      <c r="J54" s="168"/>
      <c r="K54" s="169"/>
      <c r="L54" s="321"/>
      <c r="M54" s="321"/>
    </row>
    <row r="55" spans="2:13" ht="13.5" hidden="1" customHeight="1" outlineLevel="1">
      <c r="B55" s="100"/>
      <c r="C55" s="94"/>
      <c r="D55" s="94"/>
      <c r="E55" s="94"/>
      <c r="F55" s="95"/>
      <c r="G55" s="321"/>
      <c r="H55" s="167"/>
      <c r="I55" s="168"/>
      <c r="J55" s="168"/>
      <c r="K55" s="169"/>
      <c r="L55" s="321"/>
      <c r="M55" s="321"/>
    </row>
    <row r="56" spans="2:13" hidden="1" outlineLevel="1">
      <c r="B56" s="100"/>
      <c r="C56" s="94"/>
      <c r="D56" s="94"/>
      <c r="E56" s="94"/>
      <c r="F56" s="95"/>
      <c r="G56" s="321"/>
      <c r="H56" s="167"/>
      <c r="I56" s="168"/>
      <c r="J56" s="168"/>
      <c r="K56" s="169"/>
      <c r="L56" s="321"/>
      <c r="M56" s="321"/>
    </row>
    <row r="57" spans="2:13" hidden="1" outlineLevel="1">
      <c r="B57" s="100"/>
      <c r="C57" s="94"/>
      <c r="D57" s="94"/>
      <c r="E57" s="94"/>
      <c r="F57" s="95"/>
      <c r="G57" s="321"/>
      <c r="H57" s="167"/>
      <c r="I57" s="168"/>
      <c r="J57" s="168"/>
      <c r="K57" s="169"/>
      <c r="L57" s="321"/>
      <c r="M57" s="321"/>
    </row>
    <row r="58" spans="2:13" ht="12.75" hidden="1" outlineLevel="1" thickBot="1">
      <c r="B58" s="104"/>
      <c r="C58" s="105"/>
      <c r="D58" s="105"/>
      <c r="E58" s="105"/>
      <c r="F58" s="106"/>
      <c r="G58" s="321"/>
      <c r="H58" s="170"/>
      <c r="I58" s="171"/>
      <c r="J58" s="171"/>
      <c r="K58" s="172"/>
      <c r="L58" s="321"/>
      <c r="M58" s="321"/>
    </row>
    <row r="59" spans="2:13" ht="12.75" hidden="1" outlineLevel="1" thickBot="1">
      <c r="B59" s="52" t="s">
        <v>57</v>
      </c>
      <c r="C59" s="53">
        <f>SUM(C39:C58)</f>
        <v>0</v>
      </c>
      <c r="D59" s="53">
        <f t="shared" ref="D59:F59" si="5">SUM(D39:D58)</f>
        <v>0</v>
      </c>
      <c r="E59" s="53">
        <f t="shared" si="5"/>
        <v>0</v>
      </c>
      <c r="F59" s="54">
        <f t="shared" si="5"/>
        <v>0</v>
      </c>
      <c r="G59" s="321"/>
      <c r="H59" s="182"/>
      <c r="I59" s="182"/>
      <c r="J59" s="182"/>
      <c r="K59" s="182"/>
      <c r="L59" s="321"/>
      <c r="M59" s="321"/>
    </row>
    <row r="60" spans="2:13" hidden="1" outlineLevel="1">
      <c r="C60" s="321"/>
      <c r="D60" s="321"/>
      <c r="E60" s="321"/>
      <c r="F60" s="321"/>
      <c r="G60" s="321"/>
      <c r="L60" s="321"/>
      <c r="M60" s="321"/>
    </row>
    <row r="61" spans="2:13" s="57" customFormat="1" ht="27" hidden="1" customHeight="1" collapsed="1" thickBot="1">
      <c r="B61" s="56" t="s">
        <v>62</v>
      </c>
      <c r="H61" s="328" t="s">
        <v>63</v>
      </c>
      <c r="I61" s="328"/>
      <c r="J61" s="328"/>
      <c r="K61" s="328"/>
    </row>
    <row r="62" spans="2:13" s="41" customFormat="1" ht="22.5" hidden="1" customHeight="1" thickBot="1">
      <c r="B62" s="30" t="s">
        <v>61</v>
      </c>
      <c r="C62" s="31" t="str">
        <f>C9</f>
        <v>2022</v>
      </c>
      <c r="D62" s="31" t="str">
        <f>D9</f>
        <v>2023</v>
      </c>
      <c r="E62" s="31" t="str">
        <f>E9</f>
        <v>2024</v>
      </c>
      <c r="F62" s="32" t="str">
        <f>F9</f>
        <v>2025</v>
      </c>
      <c r="G62" s="40"/>
      <c r="H62" s="179" t="str">
        <f>C62</f>
        <v>2022</v>
      </c>
      <c r="I62" s="180" t="str">
        <f t="shared" ref="I62" si="6">D62</f>
        <v>2023</v>
      </c>
      <c r="J62" s="180" t="str">
        <f t="shared" ref="J62" si="7">E62</f>
        <v>2024</v>
      </c>
      <c r="K62" s="181" t="str">
        <f t="shared" ref="K62" si="8">F62</f>
        <v>2025</v>
      </c>
      <c r="L62" s="81"/>
      <c r="M62" s="82"/>
    </row>
    <row r="63" spans="2:13" s="42" customFormat="1" ht="12.75" hidden="1" thickBot="1">
      <c r="B63" s="90"/>
      <c r="C63" s="91"/>
      <c r="D63" s="91"/>
      <c r="E63" s="91"/>
      <c r="F63" s="92"/>
      <c r="H63" s="164"/>
      <c r="I63" s="165"/>
      <c r="J63" s="165"/>
      <c r="K63" s="166"/>
      <c r="M63" s="97"/>
    </row>
    <row r="64" spans="2:13" s="42" customFormat="1" hidden="1" outlineLevel="1">
      <c r="B64" s="98"/>
      <c r="C64" s="94"/>
      <c r="D64" s="94"/>
      <c r="E64" s="94"/>
      <c r="F64" s="95"/>
      <c r="H64" s="167"/>
      <c r="I64" s="168"/>
      <c r="J64" s="168"/>
      <c r="K64" s="169"/>
      <c r="M64" s="97"/>
    </row>
    <row r="65" spans="2:13" hidden="1" outlineLevel="1">
      <c r="B65" s="93"/>
      <c r="C65" s="94"/>
      <c r="D65" s="94"/>
      <c r="E65" s="94"/>
      <c r="F65" s="95"/>
      <c r="G65" s="321"/>
      <c r="H65" s="167"/>
      <c r="I65" s="168"/>
      <c r="J65" s="168"/>
      <c r="K65" s="169"/>
      <c r="L65" s="321"/>
      <c r="M65" s="80"/>
    </row>
    <row r="66" spans="2:13" ht="13.5" hidden="1" customHeight="1" outlineLevel="1">
      <c r="B66" s="93"/>
      <c r="C66" s="94"/>
      <c r="D66" s="94"/>
      <c r="E66" s="94"/>
      <c r="F66" s="95"/>
      <c r="G66" s="321"/>
      <c r="H66" s="167"/>
      <c r="I66" s="168"/>
      <c r="J66" s="168"/>
      <c r="K66" s="169"/>
      <c r="L66" s="80"/>
      <c r="M66" s="80"/>
    </row>
    <row r="67" spans="2:13" hidden="1" outlineLevel="1">
      <c r="B67" s="93"/>
      <c r="C67" s="94"/>
      <c r="D67" s="94"/>
      <c r="E67" s="94"/>
      <c r="F67" s="95"/>
      <c r="G67" s="321"/>
      <c r="H67" s="167"/>
      <c r="I67" s="168"/>
      <c r="J67" s="168"/>
      <c r="K67" s="169"/>
      <c r="L67" s="80"/>
      <c r="M67" s="80"/>
    </row>
    <row r="68" spans="2:13" ht="13.5" hidden="1" customHeight="1" outlineLevel="1">
      <c r="B68" s="93"/>
      <c r="C68" s="94"/>
      <c r="D68" s="94"/>
      <c r="E68" s="94"/>
      <c r="F68" s="95"/>
      <c r="G68" s="321"/>
      <c r="H68" s="167"/>
      <c r="I68" s="168"/>
      <c r="J68" s="168"/>
      <c r="K68" s="169"/>
      <c r="L68" s="80"/>
      <c r="M68" s="80"/>
    </row>
    <row r="69" spans="2:13" hidden="1" outlineLevel="1">
      <c r="B69" s="93"/>
      <c r="C69" s="94"/>
      <c r="D69" s="94"/>
      <c r="E69" s="94"/>
      <c r="F69" s="95"/>
      <c r="G69" s="321"/>
      <c r="H69" s="167"/>
      <c r="I69" s="168"/>
      <c r="J69" s="168"/>
      <c r="K69" s="169"/>
      <c r="L69" s="80"/>
      <c r="M69" s="80"/>
    </row>
    <row r="70" spans="2:13" ht="13.5" hidden="1" customHeight="1" outlineLevel="1">
      <c r="B70" s="93"/>
      <c r="C70" s="94"/>
      <c r="D70" s="94"/>
      <c r="E70" s="94"/>
      <c r="F70" s="95"/>
      <c r="G70" s="321"/>
      <c r="H70" s="167"/>
      <c r="I70" s="168"/>
      <c r="J70" s="168"/>
      <c r="K70" s="169"/>
      <c r="L70" s="80"/>
      <c r="M70" s="80"/>
    </row>
    <row r="71" spans="2:13" hidden="1" outlineLevel="1">
      <c r="B71" s="93"/>
      <c r="C71" s="94"/>
      <c r="D71" s="94"/>
      <c r="E71" s="94"/>
      <c r="F71" s="95"/>
      <c r="G71" s="321"/>
      <c r="H71" s="167"/>
      <c r="I71" s="168"/>
      <c r="J71" s="168"/>
      <c r="K71" s="169"/>
      <c r="L71" s="80"/>
      <c r="M71" s="80"/>
    </row>
    <row r="72" spans="2:13" ht="13.5" hidden="1" customHeight="1" outlineLevel="1">
      <c r="B72" s="93"/>
      <c r="C72" s="94"/>
      <c r="D72" s="94"/>
      <c r="E72" s="94"/>
      <c r="F72" s="95"/>
      <c r="G72" s="321"/>
      <c r="H72" s="167"/>
      <c r="I72" s="168"/>
      <c r="J72" s="168"/>
      <c r="K72" s="169"/>
      <c r="L72" s="80"/>
      <c r="M72" s="80"/>
    </row>
    <row r="73" spans="2:13" ht="13.5" hidden="1" customHeight="1" outlineLevel="1">
      <c r="B73" s="98"/>
      <c r="C73" s="94"/>
      <c r="D73" s="94"/>
      <c r="E73" s="94"/>
      <c r="F73" s="95"/>
      <c r="G73" s="321"/>
      <c r="H73" s="167"/>
      <c r="I73" s="168"/>
      <c r="J73" s="168"/>
      <c r="K73" s="169"/>
      <c r="L73" s="80"/>
      <c r="M73" s="99"/>
    </row>
    <row r="74" spans="2:13" ht="13.5" hidden="1" customHeight="1" outlineLevel="1">
      <c r="B74" s="100"/>
      <c r="C74" s="94"/>
      <c r="D74" s="94"/>
      <c r="E74" s="94"/>
      <c r="F74" s="95"/>
      <c r="G74" s="321"/>
      <c r="H74" s="167"/>
      <c r="I74" s="168"/>
      <c r="J74" s="168"/>
      <c r="K74" s="169"/>
      <c r="L74" s="80"/>
      <c r="M74" s="80"/>
    </row>
    <row r="75" spans="2:13" hidden="1" outlineLevel="1">
      <c r="B75" s="100"/>
      <c r="C75" s="94"/>
      <c r="D75" s="94"/>
      <c r="E75" s="94"/>
      <c r="F75" s="95"/>
      <c r="G75" s="321"/>
      <c r="H75" s="167"/>
      <c r="I75" s="168"/>
      <c r="J75" s="168"/>
      <c r="K75" s="169"/>
      <c r="L75" s="80"/>
      <c r="M75" s="80"/>
    </row>
    <row r="76" spans="2:13" ht="13.5" hidden="1" customHeight="1" outlineLevel="1">
      <c r="B76" s="100"/>
      <c r="C76" s="94"/>
      <c r="D76" s="94"/>
      <c r="E76" s="94"/>
      <c r="F76" s="95"/>
      <c r="G76" s="321"/>
      <c r="H76" s="167"/>
      <c r="I76" s="168"/>
      <c r="J76" s="168"/>
      <c r="K76" s="169"/>
      <c r="L76" s="80"/>
      <c r="M76" s="80"/>
    </row>
    <row r="77" spans="2:13" hidden="1" outlineLevel="1">
      <c r="B77" s="100"/>
      <c r="C77" s="94"/>
      <c r="D77" s="94"/>
      <c r="E77" s="94"/>
      <c r="F77" s="95"/>
      <c r="G77" s="321"/>
      <c r="H77" s="167"/>
      <c r="I77" s="168"/>
      <c r="J77" s="168"/>
      <c r="K77" s="169"/>
      <c r="L77" s="80"/>
      <c r="M77" s="80"/>
    </row>
    <row r="78" spans="2:13" hidden="1" outlineLevel="1">
      <c r="B78" s="100"/>
      <c r="C78" s="94"/>
      <c r="D78" s="94"/>
      <c r="E78" s="94"/>
      <c r="F78" s="95"/>
      <c r="G78" s="321"/>
      <c r="H78" s="167"/>
      <c r="I78" s="168"/>
      <c r="J78" s="168"/>
      <c r="K78" s="169"/>
      <c r="L78" s="80"/>
      <c r="M78" s="80"/>
    </row>
    <row r="79" spans="2:13" ht="13.5" hidden="1" customHeight="1" outlineLevel="1">
      <c r="B79" s="100"/>
      <c r="C79" s="94"/>
      <c r="D79" s="94"/>
      <c r="E79" s="94"/>
      <c r="F79" s="95"/>
      <c r="G79" s="321"/>
      <c r="H79" s="167"/>
      <c r="I79" s="168"/>
      <c r="J79" s="168"/>
      <c r="K79" s="169"/>
      <c r="L79" s="80"/>
      <c r="M79" s="80"/>
    </row>
    <row r="80" spans="2:13" ht="13.5" hidden="1" customHeight="1" outlineLevel="1">
      <c r="B80" s="100"/>
      <c r="C80" s="94"/>
      <c r="D80" s="94"/>
      <c r="E80" s="94"/>
      <c r="F80" s="95"/>
      <c r="G80" s="321"/>
      <c r="H80" s="167"/>
      <c r="I80" s="168"/>
      <c r="J80" s="168"/>
      <c r="K80" s="169"/>
      <c r="L80" s="80"/>
      <c r="M80" s="80"/>
    </row>
    <row r="81" spans="2:13" ht="13.5" hidden="1" customHeight="1" outlineLevel="1">
      <c r="B81" s="100"/>
      <c r="C81" s="94"/>
      <c r="D81" s="94"/>
      <c r="E81" s="94"/>
      <c r="F81" s="95"/>
      <c r="G81" s="321"/>
      <c r="H81" s="167"/>
      <c r="I81" s="168"/>
      <c r="J81" s="168"/>
      <c r="K81" s="169"/>
      <c r="L81" s="80"/>
      <c r="M81" s="80"/>
    </row>
    <row r="82" spans="2:13" hidden="1" outlineLevel="1">
      <c r="B82" s="100"/>
      <c r="C82" s="94"/>
      <c r="D82" s="94"/>
      <c r="E82" s="94"/>
      <c r="F82" s="95"/>
      <c r="G82" s="321"/>
      <c r="H82" s="167"/>
      <c r="I82" s="168"/>
      <c r="J82" s="168"/>
      <c r="K82" s="169"/>
      <c r="L82" s="80"/>
      <c r="M82" s="80"/>
    </row>
    <row r="83" spans="2:13" hidden="1" outlineLevel="1">
      <c r="B83" s="100"/>
      <c r="C83" s="94"/>
      <c r="D83" s="94"/>
      <c r="E83" s="94"/>
      <c r="F83" s="95"/>
      <c r="G83" s="321"/>
      <c r="H83" s="167"/>
      <c r="I83" s="168"/>
      <c r="J83" s="168"/>
      <c r="K83" s="169"/>
      <c r="L83" s="80"/>
      <c r="M83" s="80"/>
    </row>
    <row r="84" spans="2:13" ht="13.5" hidden="1" customHeight="1" outlineLevel="1">
      <c r="B84" s="93"/>
      <c r="C84" s="94"/>
      <c r="D84" s="94"/>
      <c r="E84" s="94"/>
      <c r="F84" s="95"/>
      <c r="G84" s="321"/>
      <c r="H84" s="167"/>
      <c r="I84" s="168"/>
      <c r="J84" s="168"/>
      <c r="K84" s="169"/>
      <c r="L84" s="80"/>
      <c r="M84" s="80"/>
    </row>
    <row r="85" spans="2:13" hidden="1" outlineLevel="1">
      <c r="B85" s="93"/>
      <c r="C85" s="94"/>
      <c r="D85" s="94"/>
      <c r="E85" s="94"/>
      <c r="F85" s="95"/>
      <c r="G85" s="321"/>
      <c r="H85" s="167"/>
      <c r="I85" s="168"/>
      <c r="J85" s="168"/>
      <c r="K85" s="169"/>
      <c r="L85" s="80"/>
      <c r="M85" s="80"/>
    </row>
    <row r="86" spans="2:13" ht="13.5" hidden="1" customHeight="1" outlineLevel="1">
      <c r="B86" s="93"/>
      <c r="C86" s="94"/>
      <c r="D86" s="94"/>
      <c r="E86" s="94"/>
      <c r="F86" s="95"/>
      <c r="G86" s="321"/>
      <c r="H86" s="167"/>
      <c r="I86" s="168"/>
      <c r="J86" s="168"/>
      <c r="K86" s="169"/>
      <c r="L86" s="80"/>
      <c r="M86" s="80"/>
    </row>
    <row r="87" spans="2:13" ht="13.5" hidden="1" customHeight="1" outlineLevel="1">
      <c r="B87" s="98"/>
      <c r="C87" s="94"/>
      <c r="D87" s="94"/>
      <c r="E87" s="94"/>
      <c r="F87" s="95"/>
      <c r="G87" s="321"/>
      <c r="H87" s="167"/>
      <c r="I87" s="168"/>
      <c r="J87" s="168"/>
      <c r="K87" s="169"/>
      <c r="L87" s="80"/>
      <c r="M87" s="99"/>
    </row>
    <row r="88" spans="2:13" ht="13.5" hidden="1" customHeight="1" outlineLevel="1">
      <c r="B88" s="100"/>
      <c r="C88" s="94"/>
      <c r="D88" s="94"/>
      <c r="E88" s="94"/>
      <c r="F88" s="95"/>
      <c r="G88" s="321"/>
      <c r="H88" s="167"/>
      <c r="I88" s="168"/>
      <c r="J88" s="168"/>
      <c r="K88" s="169"/>
      <c r="L88" s="80"/>
      <c r="M88" s="80"/>
    </row>
    <row r="89" spans="2:13" hidden="1" outlineLevel="1">
      <c r="B89" s="100"/>
      <c r="C89" s="94"/>
      <c r="D89" s="94"/>
      <c r="E89" s="94"/>
      <c r="F89" s="95"/>
      <c r="G89" s="321"/>
      <c r="H89" s="167"/>
      <c r="I89" s="168"/>
      <c r="J89" s="168"/>
      <c r="K89" s="169"/>
      <c r="L89" s="80"/>
      <c r="M89" s="80"/>
    </row>
    <row r="90" spans="2:13" ht="13.5" hidden="1" customHeight="1" outlineLevel="1">
      <c r="B90" s="100"/>
      <c r="C90" s="94"/>
      <c r="D90" s="94"/>
      <c r="E90" s="94"/>
      <c r="F90" s="95"/>
      <c r="G90" s="321"/>
      <c r="H90" s="167"/>
      <c r="I90" s="168"/>
      <c r="J90" s="168"/>
      <c r="K90" s="169"/>
      <c r="L90" s="80"/>
      <c r="M90" s="80"/>
    </row>
    <row r="91" spans="2:13" hidden="1" outlineLevel="1">
      <c r="B91" s="100"/>
      <c r="C91" s="94"/>
      <c r="D91" s="94"/>
      <c r="E91" s="94"/>
      <c r="F91" s="95"/>
      <c r="G91" s="321"/>
      <c r="H91" s="167"/>
      <c r="I91" s="168"/>
      <c r="J91" s="168"/>
      <c r="K91" s="169"/>
      <c r="L91" s="80"/>
      <c r="M91" s="80"/>
    </row>
    <row r="92" spans="2:13" hidden="1" outlineLevel="1">
      <c r="B92" s="100"/>
      <c r="C92" s="94"/>
      <c r="D92" s="94"/>
      <c r="E92" s="94"/>
      <c r="F92" s="95"/>
      <c r="G92" s="321"/>
      <c r="H92" s="167"/>
      <c r="I92" s="168"/>
      <c r="J92" s="168"/>
      <c r="K92" s="169"/>
      <c r="L92" s="80"/>
      <c r="M92" s="80"/>
    </row>
    <row r="93" spans="2:13" ht="13.5" hidden="1" customHeight="1" outlineLevel="1">
      <c r="B93" s="100"/>
      <c r="C93" s="94"/>
      <c r="D93" s="94"/>
      <c r="E93" s="94"/>
      <c r="F93" s="95"/>
      <c r="G93" s="321"/>
      <c r="H93" s="167"/>
      <c r="I93" s="168"/>
      <c r="J93" s="168"/>
      <c r="K93" s="169"/>
      <c r="L93" s="80"/>
      <c r="M93" s="80"/>
    </row>
    <row r="94" spans="2:13" ht="13.5" hidden="1" customHeight="1" outlineLevel="1">
      <c r="B94" s="100"/>
      <c r="C94" s="94"/>
      <c r="D94" s="94"/>
      <c r="E94" s="94"/>
      <c r="F94" s="95"/>
      <c r="G94" s="321"/>
      <c r="H94" s="167"/>
      <c r="I94" s="168"/>
      <c r="J94" s="168"/>
      <c r="K94" s="169"/>
      <c r="L94" s="80"/>
      <c r="M94" s="80"/>
    </row>
    <row r="95" spans="2:13" hidden="1" outlineLevel="1">
      <c r="B95" s="100"/>
      <c r="C95" s="94"/>
      <c r="D95" s="94"/>
      <c r="E95" s="94"/>
      <c r="F95" s="95"/>
      <c r="G95" s="321"/>
      <c r="H95" s="167"/>
      <c r="I95" s="168"/>
      <c r="J95" s="168"/>
      <c r="K95" s="169"/>
      <c r="L95" s="80"/>
      <c r="M95" s="80"/>
    </row>
    <row r="96" spans="2:13" hidden="1" outlineLevel="1">
      <c r="B96" s="100"/>
      <c r="C96" s="94"/>
      <c r="D96" s="94"/>
      <c r="E96" s="94"/>
      <c r="F96" s="95"/>
      <c r="G96" s="321"/>
      <c r="H96" s="167"/>
      <c r="I96" s="168"/>
      <c r="J96" s="168"/>
      <c r="K96" s="169"/>
      <c r="L96" s="80"/>
      <c r="M96" s="80"/>
    </row>
    <row r="97" spans="2:13" hidden="1" outlineLevel="1">
      <c r="B97" s="100"/>
      <c r="C97" s="94"/>
      <c r="D97" s="94"/>
      <c r="E97" s="94"/>
      <c r="F97" s="95"/>
      <c r="G97" s="321"/>
      <c r="H97" s="167"/>
      <c r="I97" s="168"/>
      <c r="J97" s="168"/>
      <c r="K97" s="169"/>
      <c r="L97" s="80"/>
      <c r="M97" s="80"/>
    </row>
    <row r="98" spans="2:13" s="61" customFormat="1" hidden="1" outlineLevel="1">
      <c r="B98" s="104"/>
      <c r="C98" s="105"/>
      <c r="D98" s="105"/>
      <c r="E98" s="105"/>
      <c r="F98" s="106"/>
      <c r="G98" s="321"/>
      <c r="H98" s="183"/>
      <c r="I98" s="184"/>
      <c r="J98" s="184"/>
      <c r="K98" s="185"/>
      <c r="L98" s="80"/>
      <c r="M98" s="79"/>
    </row>
    <row r="99" spans="2:13" s="61" customFormat="1" ht="12.75" hidden="1" outlineLevel="1" thickBot="1">
      <c r="B99" s="104"/>
      <c r="C99" s="105"/>
      <c r="D99" s="105"/>
      <c r="E99" s="105"/>
      <c r="F99" s="106"/>
      <c r="G99" s="321"/>
      <c r="H99" s="170"/>
      <c r="I99" s="171"/>
      <c r="J99" s="171"/>
      <c r="K99" s="172"/>
      <c r="L99" s="80"/>
      <c r="M99" s="79"/>
    </row>
    <row r="100" spans="2:13" ht="12.75" hidden="1" collapsed="1" thickBot="1">
      <c r="B100" s="52" t="s">
        <v>57</v>
      </c>
      <c r="C100" s="53">
        <f t="shared" ref="C100:D100" si="9">SUM(C63:C99)</f>
        <v>0</v>
      </c>
      <c r="D100" s="53">
        <f t="shared" si="9"/>
        <v>0</v>
      </c>
      <c r="E100" s="53">
        <f t="shared" ref="E100" si="10">SUM(E63:E99)</f>
        <v>0</v>
      </c>
      <c r="F100" s="54">
        <f t="shared" ref="F100" si="11">SUM(F63:F99)</f>
        <v>0</v>
      </c>
      <c r="G100" s="321"/>
      <c r="H100" s="182"/>
      <c r="I100" s="182"/>
      <c r="J100" s="182"/>
      <c r="K100" s="182"/>
      <c r="L100" s="80"/>
      <c r="M100" s="80"/>
    </row>
    <row r="101" spans="2:13" hidden="1">
      <c r="C101" s="321"/>
      <c r="D101" s="321"/>
      <c r="E101" s="321"/>
      <c r="F101" s="321"/>
      <c r="G101" s="321"/>
      <c r="L101" s="321"/>
      <c r="M101" s="321"/>
    </row>
    <row r="102" spans="2:13" s="57" customFormat="1" ht="15.75" hidden="1" outlineLevel="1" thickBot="1">
      <c r="B102" s="56" t="s">
        <v>64</v>
      </c>
      <c r="H102" s="178"/>
      <c r="I102" s="178"/>
      <c r="J102" s="178"/>
      <c r="K102" s="178"/>
      <c r="M102" s="78"/>
    </row>
    <row r="103" spans="2:13" s="41" customFormat="1" ht="22.5" hidden="1" customHeight="1" outlineLevel="1" thickBot="1">
      <c r="B103" s="30" t="s">
        <v>61</v>
      </c>
      <c r="C103" s="31" t="str">
        <f>C9</f>
        <v>2022</v>
      </c>
      <c r="D103" s="31" t="str">
        <f>D9</f>
        <v>2023</v>
      </c>
      <c r="E103" s="31" t="str">
        <f>E9</f>
        <v>2024</v>
      </c>
      <c r="F103" s="32" t="str">
        <f>F9</f>
        <v>2025</v>
      </c>
      <c r="G103" s="40"/>
      <c r="H103" s="179" t="str">
        <f>C103</f>
        <v>2022</v>
      </c>
      <c r="I103" s="180" t="str">
        <f t="shared" ref="I103" si="12">D103</f>
        <v>2023</v>
      </c>
      <c r="J103" s="180" t="str">
        <f t="shared" ref="J103" si="13">E103</f>
        <v>2024</v>
      </c>
      <c r="K103" s="181" t="str">
        <f t="shared" ref="K103" si="14">F103</f>
        <v>2025</v>
      </c>
      <c r="L103" s="40"/>
      <c r="M103" s="41" t="s">
        <v>65</v>
      </c>
    </row>
    <row r="104" spans="2:13" s="42" customFormat="1" hidden="1" outlineLevel="1">
      <c r="B104" s="90"/>
      <c r="C104" s="91"/>
      <c r="D104" s="91"/>
      <c r="E104" s="91"/>
      <c r="F104" s="92"/>
      <c r="H104" s="164"/>
      <c r="I104" s="165"/>
      <c r="J104" s="165"/>
      <c r="K104" s="166"/>
    </row>
    <row r="105" spans="2:13" s="42" customFormat="1" hidden="1" outlineLevel="1">
      <c r="B105" s="98"/>
      <c r="C105" s="94"/>
      <c r="D105" s="94"/>
      <c r="E105" s="94"/>
      <c r="F105" s="95"/>
      <c r="H105" s="167"/>
      <c r="I105" s="168"/>
      <c r="J105" s="168"/>
      <c r="K105" s="169"/>
    </row>
    <row r="106" spans="2:13" ht="13.5" hidden="1" customHeight="1" outlineLevel="1">
      <c r="B106" s="93"/>
      <c r="C106" s="94"/>
      <c r="D106" s="94"/>
      <c r="E106" s="94"/>
      <c r="F106" s="95"/>
      <c r="G106" s="321"/>
      <c r="H106" s="167"/>
      <c r="I106" s="168"/>
      <c r="J106" s="168"/>
      <c r="K106" s="169"/>
      <c r="L106" s="321"/>
      <c r="M106" s="321"/>
    </row>
    <row r="107" spans="2:13" ht="13.5" hidden="1" customHeight="1" outlineLevel="1">
      <c r="B107" s="93"/>
      <c r="C107" s="94"/>
      <c r="D107" s="94"/>
      <c r="E107" s="94"/>
      <c r="F107" s="95"/>
      <c r="G107" s="321"/>
      <c r="H107" s="167"/>
      <c r="I107" s="168"/>
      <c r="J107" s="168"/>
      <c r="K107" s="169"/>
      <c r="L107" s="321"/>
      <c r="M107" s="321"/>
    </row>
    <row r="108" spans="2:13" ht="12.75" hidden="1" outlineLevel="1" thickBot="1">
      <c r="B108" s="93"/>
      <c r="C108" s="94"/>
      <c r="D108" s="94"/>
      <c r="E108" s="94"/>
      <c r="F108" s="95"/>
      <c r="G108" s="321"/>
      <c r="H108" s="167"/>
      <c r="I108" s="168"/>
      <c r="J108" s="168"/>
      <c r="K108" s="169"/>
      <c r="L108" s="321"/>
      <c r="M108" s="321"/>
    </row>
    <row r="109" spans="2:13" ht="12.75" hidden="1" outlineLevel="1" thickBot="1">
      <c r="B109" s="52" t="s">
        <v>57</v>
      </c>
      <c r="C109" s="53">
        <f>SUM(C104:C108)</f>
        <v>0</v>
      </c>
      <c r="D109" s="53">
        <f>SUM(D104:D108)</f>
        <v>0</v>
      </c>
      <c r="E109" s="53">
        <f>SUM(E104:E108)</f>
        <v>0</v>
      </c>
      <c r="F109" s="54">
        <f>SUM(F104:F108)</f>
        <v>0</v>
      </c>
      <c r="G109" s="321"/>
      <c r="H109" s="182"/>
      <c r="I109" s="182"/>
      <c r="J109" s="182"/>
      <c r="K109" s="182"/>
      <c r="L109" s="321"/>
      <c r="M109" s="321"/>
    </row>
    <row r="110" spans="2:13" hidden="1" outlineLevel="1">
      <c r="C110" s="321"/>
      <c r="D110" s="321"/>
      <c r="E110" s="321"/>
      <c r="F110" s="321"/>
      <c r="G110" s="321"/>
      <c r="L110" s="321"/>
      <c r="M110" s="321"/>
    </row>
    <row r="111" spans="2:13" s="57" customFormat="1" ht="27" customHeight="1" collapsed="1" thickBot="1">
      <c r="B111" s="56" t="s">
        <v>66</v>
      </c>
      <c r="H111" s="329" t="s">
        <v>52</v>
      </c>
      <c r="I111" s="329"/>
      <c r="J111" s="329"/>
      <c r="K111" s="329"/>
    </row>
    <row r="112" spans="2:13" s="41" customFormat="1" ht="22.5" customHeight="1" thickBot="1">
      <c r="B112" s="30" t="s">
        <v>61</v>
      </c>
      <c r="C112" s="31" t="str">
        <f>C9</f>
        <v>2022</v>
      </c>
      <c r="D112" s="31" t="str">
        <f>D9</f>
        <v>2023</v>
      </c>
      <c r="E112" s="31" t="str">
        <f>E9</f>
        <v>2024</v>
      </c>
      <c r="F112" s="32" t="str">
        <f>F9</f>
        <v>2025</v>
      </c>
      <c r="G112" s="40"/>
      <c r="H112" s="179" t="str">
        <f>C112</f>
        <v>2022</v>
      </c>
      <c r="I112" s="180" t="str">
        <f t="shared" ref="I112" si="15">D112</f>
        <v>2023</v>
      </c>
      <c r="J112" s="180" t="str">
        <f t="shared" ref="J112" si="16">E112</f>
        <v>2024</v>
      </c>
      <c r="K112" s="181" t="str">
        <f t="shared" ref="K112" si="17">F112</f>
        <v>2025</v>
      </c>
      <c r="L112" s="40"/>
      <c r="M112" s="120" t="s">
        <v>67</v>
      </c>
    </row>
    <row r="113" spans="2:13" s="60" customFormat="1" ht="12.75" thickBot="1">
      <c r="B113" s="83" t="s">
        <v>68</v>
      </c>
      <c r="C113" s="84"/>
      <c r="D113" s="84"/>
      <c r="E113" s="84"/>
      <c r="F113" s="85"/>
      <c r="H113" s="261"/>
      <c r="I113" s="84"/>
      <c r="J113" s="84"/>
      <c r="K113" s="85"/>
      <c r="M113" s="120" t="s">
        <v>69</v>
      </c>
    </row>
    <row r="114" spans="2:13" s="42" customFormat="1" ht="36">
      <c r="B114" s="90" t="s">
        <v>70</v>
      </c>
      <c r="C114" s="91">
        <v>200</v>
      </c>
      <c r="D114" s="91">
        <v>200</v>
      </c>
      <c r="E114" s="91">
        <v>200</v>
      </c>
      <c r="F114" s="92">
        <v>200</v>
      </c>
      <c r="H114" s="186">
        <v>200</v>
      </c>
      <c r="I114" s="220" t="s">
        <v>71</v>
      </c>
      <c r="J114" s="220" t="s">
        <v>71</v>
      </c>
      <c r="K114" s="221" t="s">
        <v>71</v>
      </c>
      <c r="M114" s="80"/>
    </row>
    <row r="115" spans="2:13" s="42" customFormat="1">
      <c r="B115" s="213" t="s">
        <v>72</v>
      </c>
      <c r="C115" s="186"/>
      <c r="D115" s="159">
        <v>188</v>
      </c>
      <c r="E115" s="159"/>
      <c r="F115" s="160"/>
      <c r="H115" s="186">
        <v>188</v>
      </c>
      <c r="I115" s="187"/>
      <c r="J115" s="187"/>
      <c r="K115" s="188"/>
      <c r="M115" s="321"/>
    </row>
    <row r="116" spans="2:13">
      <c r="B116" s="93" t="s">
        <v>73</v>
      </c>
      <c r="C116" s="186">
        <v>274</v>
      </c>
      <c r="D116" s="190">
        <v>274</v>
      </c>
      <c r="E116" s="190">
        <v>274</v>
      </c>
      <c r="F116" s="191">
        <v>274</v>
      </c>
      <c r="G116" s="321"/>
      <c r="H116" s="186">
        <v>274</v>
      </c>
      <c r="I116" s="190">
        <v>274</v>
      </c>
      <c r="J116" s="190">
        <v>274</v>
      </c>
      <c r="K116" s="191">
        <v>274</v>
      </c>
      <c r="L116" s="96"/>
      <c r="M116" s="321"/>
    </row>
    <row r="117" spans="2:13" s="162" customFormat="1" ht="24">
      <c r="B117" s="142" t="s">
        <v>74</v>
      </c>
      <c r="C117" s="156"/>
      <c r="D117" s="156"/>
      <c r="E117" s="156"/>
      <c r="F117" s="160"/>
      <c r="G117" s="80"/>
      <c r="H117" s="192" t="s">
        <v>75</v>
      </c>
      <c r="I117" s="193" t="s">
        <v>75</v>
      </c>
      <c r="J117" s="193" t="s">
        <v>75</v>
      </c>
      <c r="K117" s="194" t="s">
        <v>75</v>
      </c>
      <c r="L117" s="321"/>
      <c r="M117" s="321"/>
    </row>
    <row r="118" spans="2:13" s="210" customFormat="1" ht="12.75" thickBot="1">
      <c r="B118" s="142" t="s">
        <v>76</v>
      </c>
      <c r="C118" s="192"/>
      <c r="D118" s="193"/>
      <c r="E118" s="193"/>
      <c r="F118" s="194"/>
      <c r="G118" s="80"/>
      <c r="H118" s="192">
        <v>330</v>
      </c>
      <c r="I118" s="193">
        <v>330</v>
      </c>
      <c r="J118" s="193">
        <v>330</v>
      </c>
      <c r="K118" s="194">
        <v>330</v>
      </c>
      <c r="L118" s="321"/>
      <c r="M118" s="80"/>
    </row>
    <row r="119" spans="2:13" ht="13.5" hidden="1" customHeight="1" outlineLevel="1">
      <c r="B119" s="93"/>
      <c r="C119" s="94"/>
      <c r="D119" s="94"/>
      <c r="E119" s="94"/>
      <c r="F119" s="95"/>
      <c r="G119" s="321"/>
      <c r="H119" s="167"/>
      <c r="I119" s="168"/>
      <c r="J119" s="168"/>
      <c r="K119" s="169"/>
      <c r="L119" s="96"/>
      <c r="M119" s="321"/>
    </row>
    <row r="120" spans="2:13" ht="13.5" hidden="1" customHeight="1" outlineLevel="1">
      <c r="B120" s="93"/>
      <c r="C120" s="94"/>
      <c r="D120" s="94"/>
      <c r="E120" s="94"/>
      <c r="F120" s="95"/>
      <c r="G120" s="321"/>
      <c r="H120" s="167"/>
      <c r="I120" s="168"/>
      <c r="J120" s="168"/>
      <c r="K120" s="169"/>
      <c r="L120" s="96"/>
      <c r="M120" s="321"/>
    </row>
    <row r="121" spans="2:13" ht="13.5" hidden="1" customHeight="1" outlineLevel="1">
      <c r="B121" s="93"/>
      <c r="C121" s="94"/>
      <c r="D121" s="94"/>
      <c r="E121" s="94"/>
      <c r="F121" s="95"/>
      <c r="G121" s="321"/>
      <c r="H121" s="167"/>
      <c r="I121" s="168"/>
      <c r="J121" s="168"/>
      <c r="K121" s="169"/>
      <c r="L121" s="96"/>
      <c r="M121" s="321"/>
    </row>
    <row r="122" spans="2:13" hidden="1" outlineLevel="1">
      <c r="B122" s="93"/>
      <c r="C122" s="216"/>
      <c r="D122" s="216"/>
      <c r="E122" s="216"/>
      <c r="F122" s="217"/>
      <c r="G122" s="321"/>
      <c r="H122" s="155"/>
      <c r="I122" s="153"/>
      <c r="J122" s="153"/>
      <c r="K122" s="154"/>
      <c r="L122" s="96"/>
      <c r="M122" s="321"/>
    </row>
    <row r="123" spans="2:13" hidden="1" outlineLevel="1">
      <c r="B123" s="93"/>
      <c r="C123" s="216"/>
      <c r="D123" s="216"/>
      <c r="E123" s="216"/>
      <c r="F123" s="217"/>
      <c r="G123" s="321"/>
      <c r="H123" s="155"/>
      <c r="I123" s="153"/>
      <c r="J123" s="153"/>
      <c r="K123" s="154"/>
      <c r="L123" s="96"/>
      <c r="M123" s="321"/>
    </row>
    <row r="124" spans="2:13" hidden="1" outlineLevel="1">
      <c r="B124" s="93"/>
      <c r="C124" s="94"/>
      <c r="D124" s="94"/>
      <c r="E124" s="94"/>
      <c r="F124" s="95"/>
      <c r="G124" s="321"/>
      <c r="H124" s="189"/>
      <c r="I124" s="190"/>
      <c r="J124" s="190"/>
      <c r="K124" s="191"/>
      <c r="L124" s="96"/>
      <c r="M124" s="321"/>
    </row>
    <row r="125" spans="2:13" hidden="1" outlineLevel="1">
      <c r="B125" s="93"/>
      <c r="C125" s="94"/>
      <c r="D125" s="94"/>
      <c r="E125" s="94"/>
      <c r="F125" s="95"/>
      <c r="G125" s="321"/>
      <c r="H125" s="155"/>
      <c r="I125" s="153"/>
      <c r="J125" s="153"/>
      <c r="K125" s="154"/>
      <c r="L125" s="96"/>
      <c r="M125" s="321"/>
    </row>
    <row r="126" spans="2:13" hidden="1" outlineLevel="1">
      <c r="B126" s="93"/>
      <c r="C126" s="94"/>
      <c r="D126" s="94"/>
      <c r="E126" s="94"/>
      <c r="F126" s="95"/>
      <c r="G126" s="321"/>
      <c r="H126" s="167"/>
      <c r="I126" s="168"/>
      <c r="J126" s="168"/>
      <c r="K126" s="169"/>
      <c r="L126" s="96"/>
      <c r="M126" s="96"/>
    </row>
    <row r="127" spans="2:13" ht="13.5" hidden="1" customHeight="1" outlineLevel="1">
      <c r="B127" s="93"/>
      <c r="C127" s="94"/>
      <c r="D127" s="94"/>
      <c r="E127" s="94"/>
      <c r="F127" s="95"/>
      <c r="G127" s="321"/>
      <c r="H127" s="167"/>
      <c r="I127" s="168"/>
      <c r="J127" s="168"/>
      <c r="K127" s="169"/>
      <c r="L127" s="96"/>
      <c r="M127" s="96"/>
    </row>
    <row r="128" spans="2:13" hidden="1" outlineLevel="1">
      <c r="B128" s="100"/>
      <c r="C128" s="94"/>
      <c r="D128" s="94"/>
      <c r="E128" s="94"/>
      <c r="F128" s="95"/>
      <c r="G128" s="321"/>
      <c r="H128" s="192"/>
      <c r="I128" s="193"/>
      <c r="J128" s="193"/>
      <c r="K128" s="194"/>
      <c r="L128" s="321"/>
      <c r="M128" s="321"/>
    </row>
    <row r="129" spans="2:14" ht="12.75" hidden="1" outlineLevel="1" thickBot="1">
      <c r="B129" s="100"/>
      <c r="C129" s="94"/>
      <c r="D129" s="94"/>
      <c r="E129" s="94"/>
      <c r="F129" s="95"/>
      <c r="G129" s="321"/>
      <c r="H129" s="192"/>
      <c r="I129" s="193"/>
      <c r="J129" s="193"/>
      <c r="K129" s="194"/>
      <c r="L129" s="321"/>
      <c r="M129" s="321"/>
      <c r="N129" s="321"/>
    </row>
    <row r="130" spans="2:14" s="42" customFormat="1" ht="12.75" collapsed="1" thickBot="1">
      <c r="B130" s="101" t="s">
        <v>77</v>
      </c>
      <c r="C130" s="102"/>
      <c r="D130" s="102"/>
      <c r="E130" s="102"/>
      <c r="F130" s="103"/>
      <c r="H130" s="195"/>
      <c r="I130" s="102"/>
      <c r="J130" s="102"/>
      <c r="K130" s="103"/>
      <c r="M130" s="161"/>
      <c r="N130" s="321"/>
    </row>
    <row r="131" spans="2:14" s="42" customFormat="1" ht="24.75" thickBot="1">
      <c r="B131" s="90" t="s">
        <v>78</v>
      </c>
      <c r="C131" s="165">
        <v>0</v>
      </c>
      <c r="D131" s="165">
        <v>0</v>
      </c>
      <c r="E131" s="165">
        <v>0</v>
      </c>
      <c r="F131" s="166">
        <v>0</v>
      </c>
      <c r="H131" s="164">
        <v>0</v>
      </c>
      <c r="I131" s="165">
        <v>0</v>
      </c>
      <c r="J131" s="165">
        <v>0</v>
      </c>
      <c r="K131" s="166">
        <v>0</v>
      </c>
      <c r="M131" s="87" t="s">
        <v>79</v>
      </c>
    </row>
    <row r="132" spans="2:14" hidden="1" outlineLevel="1">
      <c r="B132" s="93"/>
      <c r="C132" s="215"/>
      <c r="D132" s="216"/>
      <c r="E132" s="216"/>
      <c r="F132" s="217"/>
      <c r="G132" s="321"/>
      <c r="H132" s="155"/>
      <c r="I132" s="153"/>
      <c r="J132" s="153"/>
      <c r="K132" s="154"/>
      <c r="L132" s="96"/>
      <c r="M132" s="87"/>
      <c r="N132" s="321"/>
    </row>
    <row r="133" spans="2:14" hidden="1" outlineLevel="1">
      <c r="B133" s="93"/>
      <c r="C133" s="215"/>
      <c r="D133" s="216"/>
      <c r="E133" s="216"/>
      <c r="F133" s="217"/>
      <c r="G133" s="321"/>
      <c r="H133" s="155"/>
      <c r="I133" s="153"/>
      <c r="J133" s="153"/>
      <c r="K133" s="154"/>
      <c r="L133" s="96"/>
      <c r="M133" s="87"/>
      <c r="N133" s="321"/>
    </row>
    <row r="134" spans="2:14" hidden="1" outlineLevel="1">
      <c r="B134" s="93"/>
      <c r="C134" s="215"/>
      <c r="D134" s="216"/>
      <c r="E134" s="216"/>
      <c r="F134" s="217"/>
      <c r="G134" s="321"/>
      <c r="H134" s="155"/>
      <c r="I134" s="153"/>
      <c r="J134" s="153"/>
      <c r="K134" s="154"/>
      <c r="L134" s="96"/>
      <c r="M134" s="87"/>
      <c r="N134" s="321"/>
    </row>
    <row r="135" spans="2:14" hidden="1" outlineLevel="1">
      <c r="B135" s="93"/>
      <c r="C135" s="215"/>
      <c r="D135" s="216"/>
      <c r="E135" s="216"/>
      <c r="F135" s="217"/>
      <c r="G135" s="321"/>
      <c r="H135" s="155"/>
      <c r="I135" s="153"/>
      <c r="J135" s="153"/>
      <c r="K135" s="154"/>
      <c r="L135" s="96"/>
      <c r="M135" s="87"/>
      <c r="N135" s="321"/>
    </row>
    <row r="136" spans="2:14" hidden="1" outlineLevel="1">
      <c r="B136" s="100"/>
      <c r="C136" s="94"/>
      <c r="D136" s="94"/>
      <c r="E136" s="94"/>
      <c r="F136" s="95"/>
      <c r="G136" s="321"/>
      <c r="H136" s="167"/>
      <c r="I136" s="168"/>
      <c r="J136" s="168"/>
      <c r="K136" s="169"/>
      <c r="L136" s="321"/>
      <c r="M136" s="321"/>
      <c r="N136" s="321"/>
    </row>
    <row r="137" spans="2:14" hidden="1" outlineLevel="1">
      <c r="B137" s="100"/>
      <c r="C137" s="94"/>
      <c r="D137" s="94"/>
      <c r="E137" s="94"/>
      <c r="F137" s="95"/>
      <c r="G137" s="321"/>
      <c r="H137" s="167"/>
      <c r="I137" s="168"/>
      <c r="J137" s="168"/>
      <c r="K137" s="169"/>
      <c r="L137" s="321"/>
      <c r="M137" s="321"/>
      <c r="N137" s="321"/>
    </row>
    <row r="138" spans="2:14" ht="13.5" hidden="1" customHeight="1" outlineLevel="1">
      <c r="B138" s="100"/>
      <c r="C138" s="94"/>
      <c r="D138" s="94"/>
      <c r="E138" s="94"/>
      <c r="F138" s="95"/>
      <c r="G138" s="321"/>
      <c r="H138" s="167"/>
      <c r="I138" s="168"/>
      <c r="J138" s="168"/>
      <c r="K138" s="169"/>
      <c r="L138" s="321"/>
      <c r="M138" s="321"/>
      <c r="N138" s="321"/>
    </row>
    <row r="139" spans="2:14" ht="13.5" hidden="1" customHeight="1" outlineLevel="1">
      <c r="B139" s="100"/>
      <c r="C139" s="94"/>
      <c r="D139" s="94"/>
      <c r="E139" s="94"/>
      <c r="F139" s="95"/>
      <c r="G139" s="321"/>
      <c r="H139" s="167"/>
      <c r="I139" s="168"/>
      <c r="J139" s="168"/>
      <c r="K139" s="169"/>
      <c r="L139" s="321"/>
      <c r="M139" s="321"/>
      <c r="N139" s="321"/>
    </row>
    <row r="140" spans="2:14" ht="13.5" hidden="1" customHeight="1" outlineLevel="1">
      <c r="B140" s="100"/>
      <c r="C140" s="94"/>
      <c r="D140" s="94"/>
      <c r="E140" s="94"/>
      <c r="F140" s="95"/>
      <c r="G140" s="321"/>
      <c r="H140" s="167"/>
      <c r="I140" s="168"/>
      <c r="J140" s="168"/>
      <c r="K140" s="169"/>
      <c r="L140" s="321"/>
      <c r="M140" s="321"/>
      <c r="N140" s="321"/>
    </row>
    <row r="141" spans="2:14" hidden="1" outlineLevel="1">
      <c r="B141" s="100"/>
      <c r="C141" s="94"/>
      <c r="D141" s="94"/>
      <c r="E141" s="94"/>
      <c r="F141" s="95"/>
      <c r="G141" s="321"/>
      <c r="H141" s="167"/>
      <c r="I141" s="168"/>
      <c r="J141" s="168"/>
      <c r="K141" s="169"/>
      <c r="L141" s="321"/>
      <c r="M141" s="321"/>
      <c r="N141" s="321"/>
    </row>
    <row r="142" spans="2:14" hidden="1" outlineLevel="1">
      <c r="B142" s="100"/>
      <c r="C142" s="94"/>
      <c r="D142" s="94"/>
      <c r="E142" s="94"/>
      <c r="F142" s="95"/>
      <c r="G142" s="321"/>
      <c r="H142" s="167"/>
      <c r="I142" s="168"/>
      <c r="J142" s="168"/>
      <c r="K142" s="169"/>
      <c r="L142" s="321"/>
      <c r="M142" s="321"/>
      <c r="N142" s="321"/>
    </row>
    <row r="143" spans="2:14" ht="12.75" hidden="1" outlineLevel="1" thickBot="1">
      <c r="B143" s="104"/>
      <c r="C143" s="105"/>
      <c r="D143" s="105"/>
      <c r="E143" s="105"/>
      <c r="F143" s="106"/>
      <c r="G143" s="321"/>
      <c r="H143" s="170"/>
      <c r="I143" s="171"/>
      <c r="J143" s="171"/>
      <c r="K143" s="172"/>
      <c r="L143" s="321"/>
      <c r="M143" s="321"/>
      <c r="N143" s="321"/>
    </row>
    <row r="144" spans="2:14" ht="12.75" collapsed="1" thickBot="1">
      <c r="B144" s="52" t="s">
        <v>57</v>
      </c>
      <c r="C144" s="53">
        <f>SUM(C114:C143)</f>
        <v>474</v>
      </c>
      <c r="D144" s="53">
        <f>SUM(D114:D143)</f>
        <v>662</v>
      </c>
      <c r="E144" s="53">
        <f>SUM(E114:E143)</f>
        <v>474</v>
      </c>
      <c r="F144" s="54">
        <f>SUM(F114:F143)</f>
        <v>474</v>
      </c>
      <c r="G144" s="321"/>
      <c r="H144" s="182"/>
      <c r="I144" s="182"/>
      <c r="J144" s="182"/>
      <c r="K144" s="182"/>
      <c r="L144" s="321"/>
      <c r="M144" s="321"/>
      <c r="N144" s="321"/>
    </row>
    <row r="146" spans="2:13" s="57" customFormat="1" ht="27" customHeight="1" thickBot="1">
      <c r="B146" s="56" t="s">
        <v>80</v>
      </c>
      <c r="H146" s="329" t="s">
        <v>52</v>
      </c>
      <c r="I146" s="329"/>
      <c r="J146" s="329"/>
      <c r="K146" s="329"/>
    </row>
    <row r="147" spans="2:13" s="41" customFormat="1" ht="22.5" customHeight="1" thickBot="1">
      <c r="B147" s="30" t="s">
        <v>5</v>
      </c>
      <c r="C147" s="31" t="str">
        <f>C9</f>
        <v>2022</v>
      </c>
      <c r="D147" s="31" t="str">
        <f>D9</f>
        <v>2023</v>
      </c>
      <c r="E147" s="31" t="str">
        <f>E9</f>
        <v>2024</v>
      </c>
      <c r="F147" s="32" t="str">
        <f>F9</f>
        <v>2025</v>
      </c>
      <c r="G147" s="40"/>
      <c r="H147" s="179" t="str">
        <f>C147</f>
        <v>2022</v>
      </c>
      <c r="I147" s="180" t="str">
        <f t="shared" ref="I147" si="18">D147</f>
        <v>2023</v>
      </c>
      <c r="J147" s="180" t="str">
        <f t="shared" ref="J147" si="19">E147</f>
        <v>2024</v>
      </c>
      <c r="K147" s="181" t="str">
        <f t="shared" ref="K147" si="20">F147</f>
        <v>2025</v>
      </c>
      <c r="L147" s="40"/>
      <c r="M147" s="77"/>
    </row>
    <row r="148" spans="2:13" ht="13.5" customHeight="1">
      <c r="B148" s="93" t="s">
        <v>81</v>
      </c>
      <c r="C148" s="94">
        <v>0</v>
      </c>
      <c r="D148" s="94"/>
      <c r="E148" s="94"/>
      <c r="F148" s="95"/>
      <c r="G148" s="321"/>
      <c r="H148" s="167">
        <v>180</v>
      </c>
      <c r="I148" s="168"/>
      <c r="J148" s="168"/>
      <c r="K148" s="169"/>
      <c r="L148" s="321"/>
      <c r="M148" s="321"/>
    </row>
    <row r="149" spans="2:13" ht="13.5" customHeight="1" thickBot="1">
      <c r="B149" s="100" t="s">
        <v>82</v>
      </c>
      <c r="C149" s="94">
        <v>0</v>
      </c>
      <c r="D149" s="94"/>
      <c r="E149" s="94"/>
      <c r="F149" s="95"/>
      <c r="G149" s="321"/>
      <c r="H149" s="167">
        <v>45</v>
      </c>
      <c r="I149" s="168"/>
      <c r="J149" s="168"/>
      <c r="K149" s="169"/>
      <c r="L149" s="321"/>
      <c r="M149" s="321"/>
    </row>
    <row r="150" spans="2:13" ht="13.5" hidden="1" customHeight="1" outlineLevel="1">
      <c r="B150" s="100"/>
      <c r="C150" s="94"/>
      <c r="D150" s="94"/>
      <c r="E150" s="94"/>
      <c r="F150" s="95"/>
      <c r="G150" s="321"/>
      <c r="H150" s="167"/>
      <c r="I150" s="168"/>
      <c r="J150" s="168"/>
      <c r="K150" s="169"/>
      <c r="L150" s="321"/>
      <c r="M150" s="321"/>
    </row>
    <row r="151" spans="2:13" ht="13.5" hidden="1" customHeight="1" outlineLevel="1">
      <c r="B151" s="100"/>
      <c r="C151" s="94"/>
      <c r="D151" s="94"/>
      <c r="E151" s="94"/>
      <c r="F151" s="95"/>
      <c r="G151" s="321"/>
      <c r="H151" s="167"/>
      <c r="I151" s="168"/>
      <c r="J151" s="168"/>
      <c r="K151" s="169"/>
      <c r="L151" s="321"/>
      <c r="M151" s="321"/>
    </row>
    <row r="152" spans="2:13" ht="13.5" hidden="1" customHeight="1" outlineLevel="1">
      <c r="B152" s="100"/>
      <c r="C152" s="94"/>
      <c r="D152" s="94"/>
      <c r="E152" s="94"/>
      <c r="F152" s="95"/>
      <c r="G152" s="321"/>
      <c r="H152" s="167"/>
      <c r="I152" s="168"/>
      <c r="J152" s="168"/>
      <c r="K152" s="169"/>
      <c r="L152" s="321"/>
      <c r="M152" s="321"/>
    </row>
    <row r="153" spans="2:13" ht="13.5" hidden="1" customHeight="1" outlineLevel="1">
      <c r="B153" s="100"/>
      <c r="C153" s="94"/>
      <c r="D153" s="94"/>
      <c r="E153" s="94"/>
      <c r="F153" s="95"/>
      <c r="G153" s="321"/>
      <c r="H153" s="167"/>
      <c r="I153" s="168"/>
      <c r="J153" s="168"/>
      <c r="K153" s="169"/>
      <c r="L153" s="321"/>
      <c r="M153" s="321"/>
    </row>
    <row r="154" spans="2:13" ht="13.5" hidden="1" customHeight="1" outlineLevel="1">
      <c r="B154" s="100"/>
      <c r="C154" s="94"/>
      <c r="D154" s="94"/>
      <c r="E154" s="94"/>
      <c r="F154" s="95"/>
      <c r="G154" s="321"/>
      <c r="H154" s="167"/>
      <c r="I154" s="168"/>
      <c r="J154" s="168"/>
      <c r="K154" s="169"/>
      <c r="L154" s="321"/>
      <c r="M154" s="321"/>
    </row>
    <row r="155" spans="2:13" hidden="1" outlineLevel="1">
      <c r="B155" s="100"/>
      <c r="C155" s="94"/>
      <c r="D155" s="94"/>
      <c r="E155" s="94"/>
      <c r="F155" s="95"/>
      <c r="G155" s="321"/>
      <c r="H155" s="167"/>
      <c r="I155" s="168"/>
      <c r="J155" s="168"/>
      <c r="K155" s="169"/>
      <c r="L155" s="321"/>
      <c r="M155" s="321"/>
    </row>
    <row r="156" spans="2:13" ht="13.5" hidden="1" customHeight="1" outlineLevel="1">
      <c r="B156" s="100"/>
      <c r="C156" s="94"/>
      <c r="D156" s="94"/>
      <c r="E156" s="94"/>
      <c r="F156" s="95"/>
      <c r="G156" s="321"/>
      <c r="H156" s="167"/>
      <c r="I156" s="168"/>
      <c r="J156" s="168"/>
      <c r="K156" s="169"/>
      <c r="L156" s="321"/>
      <c r="M156" s="321"/>
    </row>
    <row r="157" spans="2:13" hidden="1" outlineLevel="1">
      <c r="B157" s="100"/>
      <c r="C157" s="94"/>
      <c r="D157" s="94"/>
      <c r="E157" s="94"/>
      <c r="F157" s="95"/>
      <c r="G157" s="321"/>
      <c r="H157" s="167"/>
      <c r="I157" s="168"/>
      <c r="J157" s="168"/>
      <c r="K157" s="169"/>
      <c r="L157" s="321"/>
      <c r="M157" s="321"/>
    </row>
    <row r="158" spans="2:13" hidden="1" outlineLevel="1">
      <c r="B158" s="100"/>
      <c r="C158" s="94"/>
      <c r="D158" s="94"/>
      <c r="E158" s="94"/>
      <c r="F158" s="95"/>
      <c r="G158" s="321"/>
      <c r="H158" s="167"/>
      <c r="I158" s="168"/>
      <c r="J158" s="168"/>
      <c r="K158" s="169"/>
      <c r="L158" s="321"/>
      <c r="M158" s="321"/>
    </row>
    <row r="159" spans="2:13" ht="13.5" hidden="1" customHeight="1" outlineLevel="1">
      <c r="B159" s="100"/>
      <c r="C159" s="94"/>
      <c r="D159" s="94"/>
      <c r="E159" s="94"/>
      <c r="F159" s="95"/>
      <c r="G159" s="321"/>
      <c r="H159" s="167"/>
      <c r="I159" s="168"/>
      <c r="J159" s="168"/>
      <c r="K159" s="169"/>
      <c r="L159" s="321"/>
      <c r="M159" s="321"/>
    </row>
    <row r="160" spans="2:13" ht="13.5" hidden="1" customHeight="1" outlineLevel="1">
      <c r="B160" s="100"/>
      <c r="C160" s="94"/>
      <c r="D160" s="94"/>
      <c r="E160" s="94"/>
      <c r="F160" s="95"/>
      <c r="G160" s="321"/>
      <c r="H160" s="167"/>
      <c r="I160" s="168"/>
      <c r="J160" s="168"/>
      <c r="K160" s="169"/>
      <c r="L160" s="321"/>
      <c r="M160" s="321"/>
    </row>
    <row r="161" spans="1:15" ht="13.5" hidden="1" customHeight="1" outlineLevel="1">
      <c r="A161" s="321"/>
      <c r="B161" s="100"/>
      <c r="C161" s="94"/>
      <c r="D161" s="94"/>
      <c r="E161" s="94"/>
      <c r="F161" s="95"/>
      <c r="G161" s="321"/>
      <c r="H161" s="167"/>
      <c r="I161" s="168"/>
      <c r="J161" s="168"/>
      <c r="K161" s="169"/>
      <c r="L161" s="321"/>
      <c r="M161" s="321"/>
      <c r="N161" s="321"/>
      <c r="O161" s="321"/>
    </row>
    <row r="162" spans="1:15" hidden="1" outlineLevel="1">
      <c r="A162" s="321"/>
      <c r="B162" s="100"/>
      <c r="C162" s="94"/>
      <c r="D162" s="94"/>
      <c r="E162" s="94"/>
      <c r="F162" s="95"/>
      <c r="G162" s="321"/>
      <c r="H162" s="167"/>
      <c r="I162" s="168"/>
      <c r="J162" s="168"/>
      <c r="K162" s="169"/>
      <c r="L162" s="321"/>
      <c r="M162" s="321"/>
      <c r="N162" s="321"/>
      <c r="O162" s="321"/>
    </row>
    <row r="163" spans="1:15" hidden="1" outlineLevel="1">
      <c r="A163" s="321"/>
      <c r="B163" s="100"/>
      <c r="C163" s="94"/>
      <c r="D163" s="94"/>
      <c r="E163" s="94"/>
      <c r="F163" s="95"/>
      <c r="G163" s="321"/>
      <c r="H163" s="167"/>
      <c r="I163" s="168"/>
      <c r="J163" s="168"/>
      <c r="K163" s="169"/>
      <c r="L163" s="321"/>
      <c r="M163" s="321"/>
      <c r="N163" s="321"/>
      <c r="O163" s="321"/>
    </row>
    <row r="164" spans="1:15" ht="12.75" hidden="1" outlineLevel="1" thickBot="1">
      <c r="A164" s="321"/>
      <c r="B164" s="104"/>
      <c r="C164" s="105"/>
      <c r="D164" s="105"/>
      <c r="E164" s="105"/>
      <c r="F164" s="106"/>
      <c r="G164" s="321"/>
      <c r="H164" s="170"/>
      <c r="I164" s="171"/>
      <c r="J164" s="171"/>
      <c r="K164" s="172"/>
      <c r="L164" s="321"/>
      <c r="M164" s="321"/>
      <c r="N164" s="321"/>
      <c r="O164" s="321"/>
    </row>
    <row r="165" spans="1:15" ht="12.75" collapsed="1" thickBot="1">
      <c r="A165" s="321"/>
      <c r="B165" s="52" t="s">
        <v>57</v>
      </c>
      <c r="C165" s="53">
        <f>SUM(C148:C164)</f>
        <v>0</v>
      </c>
      <c r="D165" s="53">
        <f>SUM(D148:D164)</f>
        <v>0</v>
      </c>
      <c r="E165" s="53">
        <f>SUM(E148:E164)</f>
        <v>0</v>
      </c>
      <c r="F165" s="54">
        <f>SUM(F148:F164)</f>
        <v>0</v>
      </c>
      <c r="G165" s="321"/>
      <c r="H165" s="182"/>
      <c r="I165" s="182"/>
      <c r="J165" s="182"/>
      <c r="K165" s="182"/>
      <c r="L165" s="321"/>
      <c r="M165" s="321"/>
      <c r="N165" s="321"/>
      <c r="O165" s="321"/>
    </row>
    <row r="167" spans="1:15" s="57" customFormat="1" ht="27" customHeight="1" thickBot="1">
      <c r="B167" s="56" t="s">
        <v>83</v>
      </c>
      <c r="H167" s="196"/>
      <c r="I167" s="196"/>
      <c r="J167" s="196"/>
      <c r="K167" s="196"/>
    </row>
    <row r="168" spans="1:15" s="41" customFormat="1" ht="22.5" customHeight="1" thickBot="1">
      <c r="B168" s="283" t="s">
        <v>5</v>
      </c>
      <c r="C168" s="284" t="str">
        <f>C9</f>
        <v>2022</v>
      </c>
      <c r="D168" s="284" t="str">
        <f>D9</f>
        <v>2023</v>
      </c>
      <c r="E168" s="284" t="str">
        <f>E9</f>
        <v>2024</v>
      </c>
      <c r="F168" s="285" t="str">
        <f>F9</f>
        <v>2025</v>
      </c>
      <c r="G168" s="40"/>
      <c r="H168" s="197"/>
      <c r="I168" s="197"/>
      <c r="J168" s="197"/>
      <c r="K168" s="197"/>
      <c r="L168" s="40"/>
    </row>
    <row r="169" spans="1:15" s="42" customFormat="1" ht="24">
      <c r="B169" s="286" t="s">
        <v>84</v>
      </c>
      <c r="C169" s="274">
        <v>-17200</v>
      </c>
      <c r="D169" s="274">
        <v>-15000</v>
      </c>
      <c r="E169" s="274">
        <v>-15000</v>
      </c>
      <c r="F169" s="287">
        <v>-15000</v>
      </c>
      <c r="H169" s="198"/>
      <c r="I169" s="198"/>
      <c r="J169" s="198"/>
      <c r="K169" s="198"/>
    </row>
    <row r="170" spans="1:15" ht="13.5" customHeight="1">
      <c r="A170" s="321"/>
      <c r="B170" s="288" t="s">
        <v>85</v>
      </c>
      <c r="C170" s="271">
        <v>-5109</v>
      </c>
      <c r="D170" s="271">
        <v>-5109</v>
      </c>
      <c r="E170" s="271">
        <v>-5109</v>
      </c>
      <c r="F170" s="289">
        <v>-5109</v>
      </c>
      <c r="G170" s="321"/>
      <c r="H170" s="198"/>
      <c r="I170" s="198"/>
      <c r="J170" s="198"/>
      <c r="K170" s="198"/>
      <c r="L170" s="321"/>
      <c r="M170" s="321"/>
      <c r="N170" s="321"/>
      <c r="O170" s="321"/>
    </row>
    <row r="171" spans="1:15" s="264" customFormat="1" ht="13.5" customHeight="1">
      <c r="A171" s="321"/>
      <c r="B171" s="288" t="s">
        <v>86</v>
      </c>
      <c r="C171" s="271">
        <v>3347</v>
      </c>
      <c r="D171" s="271"/>
      <c r="E171" s="271"/>
      <c r="F171" s="289"/>
      <c r="G171" s="321"/>
      <c r="H171" s="198"/>
      <c r="I171" s="198"/>
      <c r="J171" s="198"/>
      <c r="K171" s="198"/>
      <c r="L171" s="321"/>
      <c r="M171" s="321"/>
      <c r="N171" s="321"/>
      <c r="O171" s="321"/>
    </row>
    <row r="172" spans="1:15">
      <c r="A172" s="321"/>
      <c r="B172" s="288" t="s">
        <v>87</v>
      </c>
      <c r="C172" s="271"/>
      <c r="D172" s="271">
        <v>3000</v>
      </c>
      <c r="E172" s="271">
        <v>3000</v>
      </c>
      <c r="F172" s="289">
        <v>3000</v>
      </c>
      <c r="G172" s="321"/>
      <c r="H172" s="198"/>
      <c r="I172" s="198"/>
      <c r="J172" s="198"/>
      <c r="K172" s="198"/>
      <c r="L172" s="321"/>
      <c r="M172" s="321"/>
      <c r="N172" s="321"/>
      <c r="O172" s="321"/>
    </row>
    <row r="173" spans="1:15" ht="24">
      <c r="A173" s="321"/>
      <c r="B173" s="288" t="s">
        <v>88</v>
      </c>
      <c r="C173" s="271"/>
      <c r="D173" s="268">
        <v>-3000</v>
      </c>
      <c r="E173" s="268">
        <v>-3000</v>
      </c>
      <c r="F173" s="290">
        <v>-3000</v>
      </c>
      <c r="G173" s="321"/>
      <c r="H173" s="198"/>
      <c r="I173" s="198"/>
      <c r="J173" s="198"/>
      <c r="K173" s="198"/>
      <c r="L173" s="321"/>
      <c r="M173" s="321"/>
      <c r="N173" s="321"/>
      <c r="O173" s="321"/>
    </row>
    <row r="174" spans="1:15" ht="24">
      <c r="A174" s="321"/>
      <c r="B174" s="288" t="s">
        <v>89</v>
      </c>
      <c r="C174" s="271"/>
      <c r="D174" s="271">
        <v>3000</v>
      </c>
      <c r="E174" s="271">
        <v>3000</v>
      </c>
      <c r="F174" s="289">
        <v>3000</v>
      </c>
      <c r="G174" s="321"/>
      <c r="H174" s="198"/>
      <c r="I174" s="198"/>
      <c r="J174" s="198"/>
      <c r="K174" s="198"/>
      <c r="L174" s="321"/>
      <c r="M174" s="321"/>
      <c r="N174" s="321"/>
      <c r="O174" s="321"/>
    </row>
    <row r="175" spans="1:15" ht="13.5" customHeight="1">
      <c r="A175" s="321"/>
      <c r="B175" s="288" t="s">
        <v>90</v>
      </c>
      <c r="C175" s="271"/>
      <c r="D175" s="268">
        <v>-3000</v>
      </c>
      <c r="E175" s="268">
        <v>-3000</v>
      </c>
      <c r="F175" s="290">
        <v>-3000</v>
      </c>
      <c r="G175" s="321"/>
      <c r="H175" s="198"/>
      <c r="I175" s="198"/>
      <c r="J175" s="198"/>
      <c r="K175" s="198"/>
      <c r="L175" s="321"/>
      <c r="M175" s="321"/>
      <c r="N175" s="321"/>
      <c r="O175" s="321"/>
    </row>
    <row r="176" spans="1:15" ht="25.5" customHeight="1">
      <c r="A176" s="321"/>
      <c r="B176" s="291" t="s">
        <v>91</v>
      </c>
      <c r="C176" s="159">
        <v>50</v>
      </c>
      <c r="D176" s="159">
        <v>50</v>
      </c>
      <c r="E176" s="159">
        <v>50</v>
      </c>
      <c r="F176" s="292">
        <v>50</v>
      </c>
      <c r="G176" s="321"/>
      <c r="H176" s="198"/>
      <c r="I176" s="198"/>
      <c r="J176" s="198"/>
      <c r="K176" s="198"/>
      <c r="L176" s="321"/>
      <c r="M176" s="321"/>
      <c r="N176" s="321"/>
      <c r="O176" s="321"/>
    </row>
    <row r="177" spans="1:15">
      <c r="A177" s="321"/>
      <c r="B177" s="291"/>
      <c r="C177" s="94"/>
      <c r="D177" s="94"/>
      <c r="E177" s="94"/>
      <c r="F177" s="293"/>
      <c r="G177" s="321"/>
      <c r="H177" s="198"/>
      <c r="I177" s="198"/>
      <c r="J177" s="198"/>
      <c r="K177" s="198"/>
      <c r="L177" s="321"/>
      <c r="M177" s="321"/>
      <c r="N177" s="321"/>
      <c r="O177" s="321"/>
    </row>
    <row r="178" spans="1:15" ht="13.5" customHeight="1">
      <c r="A178" s="321"/>
      <c r="B178" s="291"/>
      <c r="C178" s="94"/>
      <c r="D178" s="94"/>
      <c r="E178" s="94"/>
      <c r="F178" s="293"/>
      <c r="G178" s="321"/>
      <c r="H178" s="198"/>
      <c r="I178" s="198"/>
      <c r="J178" s="198"/>
      <c r="K178" s="198"/>
      <c r="L178" s="321"/>
      <c r="M178" s="321"/>
      <c r="N178" s="321"/>
      <c r="O178" s="321"/>
    </row>
    <row r="179" spans="1:15">
      <c r="A179" s="321"/>
      <c r="B179" s="291"/>
      <c r="C179" s="94"/>
      <c r="D179" s="94"/>
      <c r="E179" s="94"/>
      <c r="F179" s="293"/>
      <c r="G179" s="321"/>
      <c r="H179" s="198"/>
      <c r="I179" s="198"/>
      <c r="J179" s="198"/>
      <c r="K179" s="198"/>
      <c r="L179" s="321"/>
      <c r="M179" s="321"/>
      <c r="N179" s="321"/>
      <c r="O179" s="321"/>
    </row>
    <row r="180" spans="1:15">
      <c r="A180" s="321"/>
      <c r="B180" s="291"/>
      <c r="C180" s="94"/>
      <c r="D180" s="94"/>
      <c r="E180" s="94"/>
      <c r="F180" s="293"/>
      <c r="G180" s="321"/>
      <c r="H180" s="198"/>
      <c r="I180" s="198"/>
      <c r="J180" s="198"/>
      <c r="K180" s="198"/>
      <c r="L180" s="321"/>
      <c r="M180" s="321"/>
      <c r="N180" s="321"/>
      <c r="O180" s="321"/>
    </row>
    <row r="181" spans="1:15" ht="13.5" customHeight="1">
      <c r="A181" s="321"/>
      <c r="B181" s="291"/>
      <c r="C181" s="94"/>
      <c r="D181" s="94"/>
      <c r="E181" s="94"/>
      <c r="F181" s="293"/>
      <c r="G181" s="321"/>
      <c r="H181" s="198"/>
      <c r="I181" s="198"/>
      <c r="J181" s="198"/>
      <c r="K181" s="198"/>
      <c r="L181" s="321"/>
      <c r="M181" s="321"/>
      <c r="N181" s="321"/>
      <c r="O181" s="321"/>
    </row>
    <row r="182" spans="1:15" ht="13.5" customHeight="1">
      <c r="A182" s="321"/>
      <c r="B182" s="291"/>
      <c r="C182" s="94"/>
      <c r="D182" s="94"/>
      <c r="E182" s="94"/>
      <c r="F182" s="293"/>
      <c r="G182" s="321"/>
      <c r="H182" s="198"/>
      <c r="I182" s="198"/>
      <c r="J182" s="198"/>
      <c r="K182" s="198"/>
      <c r="L182" s="321"/>
      <c r="M182" s="321"/>
      <c r="N182" s="321"/>
      <c r="O182" s="321"/>
    </row>
    <row r="183" spans="1:15" ht="13.5" customHeight="1">
      <c r="A183" s="321"/>
      <c r="B183" s="291"/>
      <c r="C183" s="94"/>
      <c r="D183" s="94"/>
      <c r="E183" s="94"/>
      <c r="F183" s="293"/>
      <c r="G183" s="321"/>
      <c r="H183" s="198"/>
      <c r="I183" s="198"/>
      <c r="J183" s="198"/>
      <c r="K183" s="198"/>
      <c r="L183" s="321"/>
      <c r="M183" s="321"/>
      <c r="N183" s="321"/>
      <c r="O183" s="321"/>
    </row>
    <row r="184" spans="1:15">
      <c r="A184" s="321"/>
      <c r="B184" s="291"/>
      <c r="C184" s="94"/>
      <c r="D184" s="94"/>
      <c r="E184" s="94"/>
      <c r="F184" s="293"/>
      <c r="G184" s="321"/>
      <c r="H184" s="198"/>
      <c r="I184" s="198"/>
      <c r="J184" s="198"/>
      <c r="K184" s="198"/>
      <c r="L184" s="321"/>
      <c r="M184" s="321"/>
      <c r="N184" s="321"/>
      <c r="O184" s="321"/>
    </row>
    <row r="185" spans="1:15">
      <c r="A185" s="321"/>
      <c r="B185" s="291"/>
      <c r="C185" s="94"/>
      <c r="D185" s="94"/>
      <c r="E185" s="94"/>
      <c r="F185" s="293"/>
      <c r="G185" s="321"/>
      <c r="H185" s="198"/>
      <c r="I185" s="198"/>
      <c r="J185" s="198"/>
      <c r="K185" s="198"/>
      <c r="L185" s="321"/>
      <c r="M185" s="321"/>
      <c r="N185" s="321"/>
      <c r="O185" s="321"/>
    </row>
    <row r="186" spans="1:15" ht="12.75" thickBot="1">
      <c r="A186" s="321"/>
      <c r="B186" s="294"/>
      <c r="C186" s="105"/>
      <c r="D186" s="105"/>
      <c r="E186" s="105"/>
      <c r="F186" s="295"/>
      <c r="G186" s="321"/>
      <c r="H186" s="198"/>
      <c r="I186" s="198"/>
      <c r="J186" s="198"/>
      <c r="K186" s="198"/>
      <c r="L186" s="321"/>
      <c r="M186" s="321"/>
      <c r="N186" s="321"/>
      <c r="O186" s="321"/>
    </row>
    <row r="187" spans="1:15" ht="12.75" thickBot="1">
      <c r="A187" s="321"/>
      <c r="B187" s="296" t="s">
        <v>57</v>
      </c>
      <c r="C187" s="297">
        <f>SUM(C169:C186)</f>
        <v>-18912</v>
      </c>
      <c r="D187" s="297">
        <f t="shared" ref="D187" si="21">SUM(D169:D186)</f>
        <v>-20059</v>
      </c>
      <c r="E187" s="297">
        <f t="shared" ref="E187" si="22">SUM(E169:E186)</f>
        <v>-20059</v>
      </c>
      <c r="F187" s="298">
        <f t="shared" ref="F187" si="23">SUM(F169:F186)</f>
        <v>-20059</v>
      </c>
      <c r="G187" s="321"/>
      <c r="H187" s="199"/>
      <c r="I187" s="199"/>
      <c r="J187" s="199"/>
      <c r="K187" s="199"/>
      <c r="L187" s="321"/>
      <c r="M187" s="321"/>
      <c r="N187" s="321"/>
      <c r="O187" s="321"/>
    </row>
    <row r="188" spans="1:15">
      <c r="A188" s="321"/>
      <c r="C188" s="321"/>
      <c r="D188" s="321"/>
      <c r="E188" s="321"/>
      <c r="F188" s="321"/>
      <c r="G188" s="321"/>
      <c r="H188" s="200"/>
      <c r="I188" s="200"/>
      <c r="J188" s="200"/>
      <c r="K188" s="200"/>
      <c r="L188" s="321"/>
      <c r="M188" s="321"/>
      <c r="N188" s="321"/>
      <c r="O188" s="321"/>
    </row>
    <row r="189" spans="1:15" s="210" customFormat="1">
      <c r="A189" s="321"/>
      <c r="B189" s="39"/>
      <c r="C189" s="321"/>
      <c r="D189" s="321"/>
      <c r="E189" s="321"/>
      <c r="F189" s="321"/>
      <c r="G189" s="321"/>
      <c r="H189" s="200"/>
      <c r="I189" s="200"/>
      <c r="J189" s="200"/>
      <c r="K189" s="200"/>
      <c r="L189" s="321"/>
      <c r="M189" s="321"/>
      <c r="N189" s="321"/>
      <c r="O189" s="321"/>
    </row>
    <row r="190" spans="1:15" s="6" customFormat="1">
      <c r="B190" s="1"/>
      <c r="H190" s="202"/>
      <c r="I190" s="202"/>
      <c r="J190" s="202"/>
      <c r="K190" s="202"/>
    </row>
    <row r="191" spans="1:15" s="6" customFormat="1">
      <c r="B191" s="1"/>
      <c r="H191" s="202"/>
      <c r="I191" s="202"/>
      <c r="J191" s="202"/>
      <c r="K191" s="202"/>
    </row>
    <row r="192" spans="1:15" s="6" customFormat="1">
      <c r="B192" s="1"/>
      <c r="H192" s="202"/>
      <c r="I192" s="202"/>
      <c r="J192" s="202"/>
      <c r="K192" s="202"/>
    </row>
    <row r="193" spans="1:15" s="6" customFormat="1">
      <c r="B193" s="1"/>
      <c r="H193" s="202"/>
      <c r="I193" s="202"/>
      <c r="J193" s="202"/>
      <c r="K193" s="202"/>
    </row>
    <row r="194" spans="1:15" s="57" customFormat="1" ht="27" customHeight="1" thickBot="1">
      <c r="B194" s="56" t="s">
        <v>92</v>
      </c>
      <c r="H194" s="196"/>
      <c r="I194" s="196"/>
      <c r="J194" s="196"/>
      <c r="K194" s="196"/>
    </row>
    <row r="195" spans="1:15" s="41" customFormat="1" ht="22.5" customHeight="1" thickBot="1">
      <c r="B195" s="30" t="s">
        <v>5</v>
      </c>
      <c r="C195" s="31" t="str">
        <f t="shared" ref="C195:F196" si="24">C9</f>
        <v>2022</v>
      </c>
      <c r="D195" s="31" t="str">
        <f t="shared" si="24"/>
        <v>2023</v>
      </c>
      <c r="E195" s="31" t="str">
        <f t="shared" si="24"/>
        <v>2024</v>
      </c>
      <c r="F195" s="32" t="str">
        <f t="shared" si="24"/>
        <v>2025</v>
      </c>
      <c r="G195" s="40"/>
      <c r="H195" s="197"/>
      <c r="I195" s="197"/>
      <c r="J195" s="197"/>
      <c r="K195" s="197"/>
      <c r="L195" s="40"/>
    </row>
    <row r="196" spans="1:15" s="42" customFormat="1">
      <c r="B196" s="26" t="s">
        <v>47</v>
      </c>
      <c r="C196" s="33">
        <f t="shared" si="24"/>
        <v>3483695.2</v>
      </c>
      <c r="D196" s="33">
        <f t="shared" si="24"/>
        <v>3476783.3</v>
      </c>
      <c r="E196" s="33">
        <f t="shared" si="24"/>
        <v>3474091.3</v>
      </c>
      <c r="F196" s="34">
        <f t="shared" si="24"/>
        <v>3473376.1999999997</v>
      </c>
      <c r="H196" s="201"/>
      <c r="I196" s="201"/>
      <c r="J196" s="201"/>
      <c r="K196" s="201"/>
    </row>
    <row r="197" spans="1:15" ht="12.75" thickBot="1">
      <c r="A197" s="321"/>
      <c r="B197" s="59" t="s">
        <v>93</v>
      </c>
      <c r="C197" s="50">
        <f>C35+C59+C100+C109+C144+C165+C187</f>
        <v>19697</v>
      </c>
      <c r="D197" s="50">
        <f>D35+D59+D100+D109+D144+D165+D187</f>
        <v>12358</v>
      </c>
      <c r="E197" s="50">
        <f>E35+E59+E100+E109+E144+E165+E187</f>
        <v>12370</v>
      </c>
      <c r="F197" s="51">
        <f>F35+F59+F100+F109+F144+F165+F187</f>
        <v>14570</v>
      </c>
      <c r="G197" s="321"/>
      <c r="H197" s="201"/>
      <c r="I197" s="201"/>
      <c r="J197" s="201"/>
      <c r="K197" s="201"/>
      <c r="L197" s="321"/>
      <c r="M197" s="321"/>
      <c r="N197" s="321"/>
      <c r="O197" s="321"/>
    </row>
    <row r="198" spans="1:15" ht="12.75" thickBot="1">
      <c r="A198" s="321"/>
      <c r="B198" s="58" t="s">
        <v>94</v>
      </c>
      <c r="C198" s="53">
        <f>SUM(C196:C197)</f>
        <v>3503392.2</v>
      </c>
      <c r="D198" s="53">
        <f t="shared" ref="D198:F198" si="25">SUM(D196:D197)</f>
        <v>3489141.3</v>
      </c>
      <c r="E198" s="53">
        <f t="shared" si="25"/>
        <v>3486461.3</v>
      </c>
      <c r="F198" s="54">
        <f t="shared" si="25"/>
        <v>3487946.1999999997</v>
      </c>
      <c r="G198" s="321"/>
      <c r="H198" s="199"/>
      <c r="I198" s="199"/>
      <c r="J198" s="199"/>
      <c r="K198" s="199"/>
      <c r="L198" s="321"/>
      <c r="M198" s="321"/>
      <c r="N198" s="321"/>
      <c r="O198" s="321"/>
    </row>
    <row r="199" spans="1:15" s="6" customFormat="1">
      <c r="B199" s="1"/>
      <c r="H199" s="202"/>
      <c r="I199" s="202"/>
      <c r="J199" s="202"/>
      <c r="K199" s="202"/>
    </row>
    <row r="200" spans="1:15" s="6" customFormat="1">
      <c r="B200" s="1"/>
      <c r="H200" s="202"/>
      <c r="I200" s="202"/>
      <c r="J200" s="202"/>
      <c r="K200" s="202"/>
    </row>
    <row r="201" spans="1:15" s="2" customFormat="1">
      <c r="B201" s="3"/>
      <c r="H201" s="203"/>
      <c r="I201" s="203"/>
      <c r="J201" s="203"/>
      <c r="K201" s="203"/>
    </row>
    <row r="202" spans="1:15" s="2" customFormat="1" ht="15.75" thickBot="1">
      <c r="B202" s="5" t="s">
        <v>36</v>
      </c>
      <c r="H202" s="203"/>
      <c r="I202" s="203"/>
      <c r="J202" s="203"/>
      <c r="K202" s="203"/>
    </row>
    <row r="203" spans="1:15" s="24" customFormat="1" ht="22.5" customHeight="1" thickBot="1">
      <c r="B203" s="65" t="s">
        <v>5</v>
      </c>
      <c r="C203" s="28" t="str">
        <f>C9</f>
        <v>2022</v>
      </c>
      <c r="D203" s="28" t="str">
        <f>D9</f>
        <v>2023</v>
      </c>
      <c r="E203" s="28" t="str">
        <f>E9</f>
        <v>2024</v>
      </c>
      <c r="F203" s="29" t="str">
        <f>F9</f>
        <v>2025</v>
      </c>
      <c r="G203" s="23"/>
      <c r="H203" s="204"/>
      <c r="I203" s="204"/>
      <c r="J203" s="204"/>
      <c r="K203" s="204"/>
      <c r="L203" s="23"/>
    </row>
    <row r="204" spans="1:15" s="42" customFormat="1">
      <c r="B204" s="26" t="s">
        <v>95</v>
      </c>
      <c r="C204" s="33">
        <v>2301196.5</v>
      </c>
      <c r="D204" s="33">
        <v>2294835.5999999996</v>
      </c>
      <c r="E204" s="33">
        <v>2292155.2999999998</v>
      </c>
      <c r="F204" s="34">
        <v>2291440.1999999997</v>
      </c>
      <c r="H204" s="201"/>
      <c r="I204" s="201"/>
      <c r="J204" s="201"/>
      <c r="K204" s="201"/>
      <c r="M204" s="57" t="s">
        <v>96</v>
      </c>
    </row>
    <row r="205" spans="1:15" ht="12.75" thickBot="1">
      <c r="A205" s="321"/>
      <c r="B205" s="59" t="s">
        <v>97</v>
      </c>
      <c r="C205" s="50">
        <f>C197</f>
        <v>19697</v>
      </c>
      <c r="D205" s="50">
        <f>D197</f>
        <v>12358</v>
      </c>
      <c r="E205" s="50">
        <f>E197</f>
        <v>12370</v>
      </c>
      <c r="F205" s="51">
        <f>F197</f>
        <v>14570</v>
      </c>
      <c r="G205" s="321"/>
      <c r="H205" s="201"/>
      <c r="I205" s="201"/>
      <c r="J205" s="201"/>
      <c r="K205" s="201"/>
      <c r="L205" s="321"/>
      <c r="M205" s="214" t="s">
        <v>98</v>
      </c>
      <c r="N205" s="321"/>
      <c r="O205" s="321"/>
    </row>
    <row r="206" spans="1:15" ht="12.75" thickBot="1">
      <c r="A206" s="321"/>
      <c r="B206" s="58" t="s">
        <v>99</v>
      </c>
      <c r="C206" s="53">
        <f>SUM(C204:C205)</f>
        <v>2320893.5</v>
      </c>
      <c r="D206" s="53">
        <f t="shared" ref="D206:F206" si="26">SUM(D204:D205)</f>
        <v>2307193.5999999996</v>
      </c>
      <c r="E206" s="53">
        <f t="shared" si="26"/>
        <v>2304525.2999999998</v>
      </c>
      <c r="F206" s="54">
        <f t="shared" si="26"/>
        <v>2306010.1999999997</v>
      </c>
      <c r="G206" s="321"/>
      <c r="H206" s="199"/>
      <c r="I206" s="199"/>
      <c r="J206" s="199"/>
      <c r="K206" s="199"/>
      <c r="L206" s="321"/>
      <c r="M206" s="321"/>
      <c r="N206" s="321"/>
      <c r="O206" s="321"/>
    </row>
    <row r="207" spans="1:15" s="2" customFormat="1" ht="4.5" customHeight="1">
      <c r="B207" s="3"/>
      <c r="H207" s="203"/>
      <c r="I207" s="203"/>
      <c r="J207" s="203"/>
      <c r="K207" s="203"/>
    </row>
    <row r="208" spans="1:15" s="66" customFormat="1" ht="38.25" customHeight="1">
      <c r="B208" s="323" t="s">
        <v>100</v>
      </c>
      <c r="C208" s="323"/>
      <c r="D208" s="323"/>
      <c r="E208" s="323"/>
      <c r="F208" s="323"/>
      <c r="H208" s="205"/>
      <c r="I208" s="205"/>
      <c r="J208" s="205"/>
      <c r="K208" s="205"/>
    </row>
    <row r="209" spans="1:15" s="42" customFormat="1" ht="12" customHeight="1">
      <c r="B209" s="43"/>
      <c r="H209" s="206"/>
      <c r="I209" s="206"/>
      <c r="J209" s="206"/>
      <c r="K209" s="206"/>
    </row>
    <row r="210" spans="1:15" s="42" customFormat="1">
      <c r="B210" s="39"/>
      <c r="H210" s="206"/>
      <c r="I210" s="206"/>
      <c r="J210" s="206"/>
      <c r="K210" s="206"/>
    </row>
    <row r="211" spans="1:15" s="42" customFormat="1">
      <c r="B211" s="43"/>
      <c r="H211" s="206"/>
      <c r="I211" s="206"/>
      <c r="J211" s="206"/>
      <c r="K211" s="206"/>
    </row>
    <row r="212" spans="1:15">
      <c r="A212" s="321"/>
      <c r="C212" s="44"/>
      <c r="D212" s="44"/>
      <c r="E212" s="44"/>
      <c r="F212" s="44"/>
      <c r="G212" s="321"/>
      <c r="L212" s="321"/>
      <c r="M212" s="321"/>
      <c r="N212" s="321"/>
      <c r="O212" s="321"/>
    </row>
    <row r="213" spans="1:15" s="44" customFormat="1">
      <c r="H213" s="207"/>
      <c r="I213" s="207"/>
      <c r="J213" s="207"/>
      <c r="K213" s="207"/>
    </row>
    <row r="220" spans="1:15">
      <c r="A220" s="321"/>
      <c r="B220" s="321"/>
      <c r="C220" s="321"/>
      <c r="D220" s="321"/>
      <c r="E220" s="45"/>
      <c r="F220" s="321"/>
      <c r="G220" s="321"/>
      <c r="J220" s="208"/>
      <c r="L220" s="321"/>
      <c r="M220" s="321"/>
      <c r="N220" s="321"/>
      <c r="O220" s="321"/>
    </row>
    <row r="221" spans="1:15">
      <c r="A221" s="321"/>
      <c r="B221" s="46"/>
      <c r="C221" s="321"/>
      <c r="D221" s="321"/>
      <c r="E221" s="47"/>
      <c r="F221" s="321"/>
      <c r="G221" s="321"/>
      <c r="J221" s="209"/>
      <c r="L221" s="321"/>
      <c r="M221" s="321"/>
      <c r="N221" s="321"/>
      <c r="O221" s="321"/>
    </row>
    <row r="222" spans="1:15">
      <c r="A222" s="321"/>
      <c r="C222" s="321"/>
      <c r="D222" s="321"/>
      <c r="E222" s="321"/>
      <c r="F222" s="321"/>
      <c r="G222" s="321"/>
      <c r="L222" s="321"/>
      <c r="M222" s="321"/>
      <c r="N222" s="321"/>
      <c r="O222" s="321"/>
    </row>
    <row r="223" spans="1:15">
      <c r="A223" s="321"/>
      <c r="C223" s="321"/>
      <c r="D223" s="321"/>
      <c r="E223" s="321"/>
      <c r="F223" s="321"/>
      <c r="G223" s="321"/>
      <c r="L223" s="321"/>
      <c r="M223" s="321"/>
      <c r="N223" s="321"/>
      <c r="O223" s="321"/>
    </row>
    <row r="224" spans="1:15">
      <c r="A224" s="321"/>
      <c r="C224" s="321"/>
      <c r="D224" s="321"/>
      <c r="E224" s="321"/>
      <c r="F224" s="321"/>
      <c r="G224" s="321"/>
      <c r="L224" s="321"/>
      <c r="M224" s="321"/>
      <c r="N224" s="321"/>
      <c r="O224" s="321"/>
    </row>
  </sheetData>
  <mergeCells count="8">
    <mergeCell ref="B208:F208"/>
    <mergeCell ref="H14:K14"/>
    <mergeCell ref="M13:M14"/>
    <mergeCell ref="H37:K37"/>
    <mergeCell ref="H61:K61"/>
    <mergeCell ref="H111:K111"/>
    <mergeCell ref="H146:K146"/>
    <mergeCell ref="H16:K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rowBreaks count="1" manualBreakCount="1">
    <brk id="1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outlinePr showOutlineSymbols="0"/>
    <pageSetUpPr autoPageBreaks="0"/>
  </sheetPr>
  <dimension ref="A1:T246"/>
  <sheetViews>
    <sheetView showGridLines="0" tabSelected="1" showOutlineSymbols="0" topLeftCell="A192" zoomScaleNormal="100" zoomScaleSheetLayoutView="100" workbookViewId="0">
      <selection activeCell="C198" sqref="C198"/>
    </sheetView>
  </sheetViews>
  <sheetFormatPr defaultColWidth="38.33203125" defaultRowHeight="12" outlineLevelRow="1" outlineLevelCol="1"/>
  <cols>
    <col min="1" max="1" width="3" style="38" customWidth="1"/>
    <col min="2" max="2" width="114.6640625" style="39" bestFit="1" customWidth="1"/>
    <col min="3" max="3" width="3.6640625" style="135" bestFit="1" customWidth="1"/>
    <col min="4" max="7" width="12.5" style="38" customWidth="1"/>
    <col min="8" max="8" width="8.1640625" style="38" customWidth="1"/>
    <col min="9" max="12" width="12.5" style="176" customWidth="1"/>
    <col min="13" max="13" width="8.1640625" style="38" customWidth="1"/>
    <col min="14" max="14" width="54" style="38" hidden="1" customWidth="1" outlineLevel="1"/>
    <col min="15" max="15" width="38.33203125" style="38" customWidth="1" collapsed="1"/>
    <col min="16" max="18" width="38.33203125" style="38" customWidth="1"/>
    <col min="19" max="19" width="38.33203125" style="38"/>
    <col min="20" max="20" width="38.33203125" style="38" customWidth="1"/>
    <col min="21" max="16384" width="38.33203125" style="38"/>
  </cols>
  <sheetData>
    <row r="1" spans="2:14" s="57" customFormat="1" hidden="1">
      <c r="B1" s="107"/>
      <c r="I1" s="178"/>
      <c r="J1" s="178"/>
      <c r="K1" s="178"/>
      <c r="L1" s="178"/>
      <c r="N1" s="57" t="s">
        <v>101</v>
      </c>
    </row>
    <row r="2" spans="2:14" s="57" customFormat="1" hidden="1">
      <c r="B2" s="108" t="str">
        <f>CONCATENATE("BUDGET ",D9,"  - ",G9)</f>
        <v>BUDGET 2022  - 2025</v>
      </c>
      <c r="I2" s="178"/>
      <c r="J2" s="178"/>
      <c r="K2" s="178"/>
      <c r="L2" s="178"/>
    </row>
    <row r="3" spans="2:14" s="57" customFormat="1" hidden="1">
      <c r="B3" s="107"/>
      <c r="I3" s="178"/>
      <c r="J3" s="178"/>
      <c r="K3" s="178"/>
      <c r="L3" s="178"/>
    </row>
    <row r="4" spans="2:14" s="57" customFormat="1" ht="1.5" customHeight="1">
      <c r="B4" s="109"/>
      <c r="I4" s="178"/>
      <c r="J4" s="178"/>
      <c r="K4" s="178"/>
      <c r="L4" s="178"/>
    </row>
    <row r="5" spans="2:14">
      <c r="C5" s="321"/>
      <c r="D5" s="321"/>
      <c r="E5" s="321"/>
      <c r="F5" s="321"/>
      <c r="G5" s="321"/>
      <c r="H5" s="321"/>
      <c r="M5" s="321"/>
      <c r="N5" s="321"/>
    </row>
    <row r="6" spans="2:14" s="49" customFormat="1" ht="20.25">
      <c r="B6" s="48" t="s">
        <v>102</v>
      </c>
      <c r="C6" s="110"/>
      <c r="I6" s="175"/>
      <c r="J6" s="175"/>
      <c r="K6" s="175"/>
      <c r="L6" s="175"/>
      <c r="N6" s="86" t="s">
        <v>1</v>
      </c>
    </row>
    <row r="7" spans="2:14" ht="15.75">
      <c r="B7" s="37"/>
      <c r="C7" s="111"/>
      <c r="D7" s="321"/>
      <c r="E7" s="321"/>
      <c r="F7" s="321"/>
      <c r="G7" s="321"/>
      <c r="H7" s="321"/>
      <c r="M7" s="321"/>
      <c r="N7" s="86" t="s">
        <v>2</v>
      </c>
    </row>
    <row r="8" spans="2:14" ht="15.75" thickBot="1">
      <c r="B8" s="56" t="s">
        <v>103</v>
      </c>
      <c r="C8" s="112"/>
      <c r="D8" s="321"/>
      <c r="E8" s="321"/>
      <c r="F8" s="321"/>
      <c r="G8" s="321"/>
      <c r="H8" s="321"/>
      <c r="M8" s="321"/>
      <c r="N8" s="321"/>
    </row>
    <row r="9" spans="2:14" s="42" customFormat="1" ht="22.5" customHeight="1" thickBot="1">
      <c r="B9" s="113" t="s">
        <v>5</v>
      </c>
      <c r="C9" s="114" t="s">
        <v>104</v>
      </c>
      <c r="D9" s="115" t="str">
        <f>Hovedoversigt!C11</f>
        <v>2022</v>
      </c>
      <c r="E9" s="115" t="str">
        <f>Hovedoversigt!D11</f>
        <v>2023</v>
      </c>
      <c r="F9" s="115" t="str">
        <f>Hovedoversigt!E11</f>
        <v>2024</v>
      </c>
      <c r="G9" s="116" t="str">
        <f>Hovedoversigt!F11</f>
        <v>2025</v>
      </c>
      <c r="H9" s="321"/>
      <c r="I9" s="176"/>
      <c r="J9" s="176"/>
      <c r="K9" s="176"/>
      <c r="L9" s="176"/>
      <c r="M9" s="321"/>
      <c r="N9" s="321" t="s">
        <v>105</v>
      </c>
    </row>
    <row r="10" spans="2:14" ht="12.75" customHeight="1">
      <c r="B10" s="124" t="s">
        <v>106</v>
      </c>
      <c r="C10" s="121"/>
      <c r="D10" s="122"/>
      <c r="E10" s="122"/>
      <c r="F10" s="122"/>
      <c r="G10" s="119"/>
      <c r="H10" s="321"/>
      <c r="M10" s="321"/>
      <c r="N10" s="321"/>
    </row>
    <row r="11" spans="2:14" ht="12.75" customHeight="1">
      <c r="B11" s="93" t="s">
        <v>107</v>
      </c>
      <c r="C11" s="121" t="s">
        <v>108</v>
      </c>
      <c r="D11" s="252">
        <f>29994</f>
        <v>29994</v>
      </c>
      <c r="E11" s="252">
        <f>69938</f>
        <v>69938</v>
      </c>
      <c r="F11" s="252">
        <f>102908</f>
        <v>102908</v>
      </c>
      <c r="G11" s="253">
        <v>104565</v>
      </c>
      <c r="H11" s="321"/>
      <c r="M11" s="321"/>
      <c r="N11" s="321"/>
    </row>
    <row r="12" spans="2:14" ht="12.75" customHeight="1">
      <c r="B12" s="93" t="s">
        <v>109</v>
      </c>
      <c r="C12" s="121" t="s">
        <v>108</v>
      </c>
      <c r="D12" s="252">
        <v>11652</v>
      </c>
      <c r="E12" s="252">
        <v>11652</v>
      </c>
      <c r="F12" s="252">
        <v>11652</v>
      </c>
      <c r="G12" s="253">
        <v>11652</v>
      </c>
      <c r="H12" s="321"/>
      <c r="M12" s="321"/>
      <c r="N12" s="321"/>
    </row>
    <row r="13" spans="2:14" ht="12.75" customHeight="1">
      <c r="B13" s="93" t="s">
        <v>110</v>
      </c>
      <c r="C13" s="121" t="s">
        <v>108</v>
      </c>
      <c r="D13" s="252">
        <v>4648</v>
      </c>
      <c r="E13" s="252">
        <v>4648</v>
      </c>
      <c r="F13" s="252">
        <v>4648</v>
      </c>
      <c r="G13" s="253">
        <v>4648</v>
      </c>
      <c r="H13" s="57"/>
      <c r="M13" s="321"/>
      <c r="N13" s="321"/>
    </row>
    <row r="14" spans="2:14" ht="12.75" customHeight="1">
      <c r="B14" s="93" t="s">
        <v>111</v>
      </c>
      <c r="C14" s="121" t="s">
        <v>108</v>
      </c>
      <c r="D14" s="252">
        <v>2331</v>
      </c>
      <c r="E14" s="252">
        <v>2331</v>
      </c>
      <c r="F14" s="252">
        <v>2331</v>
      </c>
      <c r="G14" s="253">
        <v>2331</v>
      </c>
      <c r="H14" s="321"/>
      <c r="M14" s="321"/>
      <c r="N14" s="321"/>
    </row>
    <row r="15" spans="2:14" ht="12.75" customHeight="1">
      <c r="B15" s="93" t="s">
        <v>112</v>
      </c>
      <c r="C15" s="121" t="s">
        <v>108</v>
      </c>
      <c r="D15" s="252">
        <v>2225</v>
      </c>
      <c r="E15" s="252">
        <v>2225</v>
      </c>
      <c r="F15" s="252">
        <v>2225</v>
      </c>
      <c r="G15" s="253">
        <v>2225</v>
      </c>
      <c r="H15" s="42"/>
      <c r="M15" s="321"/>
      <c r="N15" s="321"/>
    </row>
    <row r="16" spans="2:14" ht="12.75" customHeight="1">
      <c r="B16" s="93" t="s">
        <v>113</v>
      </c>
      <c r="C16" s="121" t="s">
        <v>108</v>
      </c>
      <c r="D16" s="252">
        <v>5827</v>
      </c>
      <c r="E16" s="252">
        <v>5827</v>
      </c>
      <c r="F16" s="252">
        <v>5827</v>
      </c>
      <c r="G16" s="253">
        <v>5827</v>
      </c>
      <c r="H16" s="42"/>
      <c r="M16" s="321"/>
      <c r="N16" s="321"/>
    </row>
    <row r="17" spans="2:12" ht="12.75" customHeight="1">
      <c r="B17" s="93" t="s">
        <v>114</v>
      </c>
      <c r="C17" s="121" t="s">
        <v>108</v>
      </c>
      <c r="D17" s="252">
        <v>1824</v>
      </c>
      <c r="E17" s="252">
        <v>1824</v>
      </c>
      <c r="F17" s="252">
        <v>1824</v>
      </c>
      <c r="G17" s="253">
        <v>1824</v>
      </c>
      <c r="H17" s="321"/>
    </row>
    <row r="18" spans="2:12" s="246" customFormat="1" ht="12.75" customHeight="1">
      <c r="B18" s="93" t="s">
        <v>114</v>
      </c>
      <c r="C18" s="121" t="s">
        <v>115</v>
      </c>
      <c r="D18" s="252">
        <v>-1109</v>
      </c>
      <c r="E18" s="252">
        <v>-1109</v>
      </c>
      <c r="F18" s="252">
        <v>-1109</v>
      </c>
      <c r="G18" s="253">
        <v>-1109</v>
      </c>
      <c r="H18" s="321"/>
      <c r="I18" s="176"/>
      <c r="J18" s="176"/>
      <c r="K18" s="176"/>
      <c r="L18" s="176"/>
    </row>
    <row r="19" spans="2:12" ht="12.75" customHeight="1">
      <c r="B19" s="93" t="s">
        <v>116</v>
      </c>
      <c r="C19" s="121" t="s">
        <v>108</v>
      </c>
      <c r="D19" s="252">
        <v>1109</v>
      </c>
      <c r="E19" s="252">
        <v>1109</v>
      </c>
      <c r="F19" s="252">
        <v>1109</v>
      </c>
      <c r="G19" s="253">
        <v>1109</v>
      </c>
      <c r="H19" s="321"/>
    </row>
    <row r="20" spans="2:12" ht="12.75" customHeight="1">
      <c r="B20" s="93" t="s">
        <v>117</v>
      </c>
      <c r="C20" s="121" t="s">
        <v>108</v>
      </c>
      <c r="D20" s="252">
        <v>5506</v>
      </c>
      <c r="E20" s="252">
        <v>5506</v>
      </c>
      <c r="F20" s="252">
        <v>5506</v>
      </c>
      <c r="G20" s="253">
        <v>5506</v>
      </c>
      <c r="H20" s="321"/>
    </row>
    <row r="21" spans="2:12" ht="12.75" customHeight="1">
      <c r="B21" s="93" t="s">
        <v>118</v>
      </c>
      <c r="C21" s="121" t="s">
        <v>108</v>
      </c>
      <c r="D21" s="252">
        <v>1100</v>
      </c>
      <c r="E21" s="252">
        <v>1100</v>
      </c>
      <c r="F21" s="252">
        <v>1100</v>
      </c>
      <c r="G21" s="253">
        <v>1100</v>
      </c>
      <c r="H21" s="321"/>
    </row>
    <row r="22" spans="2:12" ht="12.75" customHeight="1">
      <c r="B22" s="93" t="s">
        <v>119</v>
      </c>
      <c r="C22" s="121" t="s">
        <v>108</v>
      </c>
      <c r="D22" s="252">
        <v>3626</v>
      </c>
      <c r="E22" s="254"/>
      <c r="F22" s="254"/>
      <c r="G22" s="256"/>
      <c r="H22" s="321"/>
    </row>
    <row r="23" spans="2:12" ht="12.75" customHeight="1">
      <c r="B23" s="93" t="s">
        <v>120</v>
      </c>
      <c r="C23" s="121" t="s">
        <v>108</v>
      </c>
      <c r="D23" s="252">
        <v>5203</v>
      </c>
      <c r="E23" s="252">
        <v>5203</v>
      </c>
      <c r="F23" s="252">
        <v>5203</v>
      </c>
      <c r="G23" s="253">
        <v>5203</v>
      </c>
      <c r="H23" s="321"/>
    </row>
    <row r="24" spans="2:12" s="246" customFormat="1" ht="12.75" customHeight="1">
      <c r="B24" s="93" t="s">
        <v>120</v>
      </c>
      <c r="C24" s="121" t="s">
        <v>115</v>
      </c>
      <c r="D24" s="252">
        <v>-5203</v>
      </c>
      <c r="E24" s="252">
        <v>-5203</v>
      </c>
      <c r="F24" s="252">
        <v>-5203</v>
      </c>
      <c r="G24" s="253">
        <v>-5203</v>
      </c>
      <c r="H24" s="321"/>
      <c r="I24" s="176"/>
      <c r="J24" s="176"/>
      <c r="K24" s="176"/>
      <c r="L24" s="176"/>
    </row>
    <row r="25" spans="2:12" ht="12.75" customHeight="1">
      <c r="B25" s="93" t="s">
        <v>121</v>
      </c>
      <c r="C25" s="121" t="s">
        <v>108</v>
      </c>
      <c r="D25" s="252">
        <v>11255</v>
      </c>
      <c r="E25" s="252">
        <v>11255</v>
      </c>
      <c r="F25" s="252">
        <v>11255</v>
      </c>
      <c r="G25" s="253">
        <v>11255</v>
      </c>
      <c r="H25" s="321"/>
    </row>
    <row r="26" spans="2:12" ht="12.75" customHeight="1">
      <c r="B26" s="93" t="s">
        <v>122</v>
      </c>
      <c r="C26" s="121" t="s">
        <v>108</v>
      </c>
      <c r="D26" s="252">
        <v>7645</v>
      </c>
      <c r="E26" s="252">
        <v>7645</v>
      </c>
      <c r="F26" s="252">
        <v>7645</v>
      </c>
      <c r="G26" s="253">
        <v>7645</v>
      </c>
      <c r="H26" s="321"/>
    </row>
    <row r="27" spans="2:12" ht="12.75" customHeight="1">
      <c r="B27" s="93" t="s">
        <v>123</v>
      </c>
      <c r="C27" s="121" t="s">
        <v>108</v>
      </c>
      <c r="D27" s="252">
        <v>2997</v>
      </c>
      <c r="E27" s="254"/>
      <c r="F27" s="254"/>
      <c r="G27" s="256"/>
      <c r="H27" s="321"/>
    </row>
    <row r="28" spans="2:12" ht="12.75" customHeight="1">
      <c r="B28" s="93" t="s">
        <v>124</v>
      </c>
      <c r="C28" s="121" t="s">
        <v>108</v>
      </c>
      <c r="D28" s="252">
        <v>2008</v>
      </c>
      <c r="E28" s="254"/>
      <c r="F28" s="254"/>
      <c r="G28" s="256"/>
      <c r="H28" s="321"/>
    </row>
    <row r="29" spans="2:12" ht="12.75" customHeight="1">
      <c r="B29" s="93" t="s">
        <v>125</v>
      </c>
      <c r="C29" s="121" t="s">
        <v>108</v>
      </c>
      <c r="D29" s="252">
        <v>7250</v>
      </c>
      <c r="E29" s="252">
        <v>2008</v>
      </c>
      <c r="F29" s="254"/>
      <c r="G29" s="256"/>
      <c r="H29" s="321"/>
    </row>
    <row r="30" spans="2:12" s="42" customFormat="1" ht="12.75" customHeight="1">
      <c r="B30" s="93" t="s">
        <v>126</v>
      </c>
      <c r="C30" s="121" t="s">
        <v>108</v>
      </c>
      <c r="D30" s="252">
        <v>10262</v>
      </c>
      <c r="E30" s="254"/>
      <c r="F30" s="254"/>
      <c r="G30" s="256"/>
      <c r="H30" s="321"/>
      <c r="I30" s="176"/>
      <c r="J30" s="176"/>
      <c r="K30" s="176"/>
      <c r="L30" s="176"/>
    </row>
    <row r="31" spans="2:12" ht="12.75" customHeight="1">
      <c r="B31" s="93" t="s">
        <v>127</v>
      </c>
      <c r="C31" s="121" t="s">
        <v>108</v>
      </c>
      <c r="D31" s="252">
        <v>1004</v>
      </c>
      <c r="E31" s="252">
        <v>7331</v>
      </c>
      <c r="F31" s="252">
        <v>1657</v>
      </c>
      <c r="G31" s="256"/>
      <c r="H31" s="321"/>
    </row>
    <row r="32" spans="2:12" ht="12.75" customHeight="1">
      <c r="B32" s="93" t="s">
        <v>128</v>
      </c>
      <c r="C32" s="121" t="s">
        <v>108</v>
      </c>
      <c r="D32" s="252">
        <v>16199</v>
      </c>
      <c r="E32" s="252">
        <v>10042</v>
      </c>
      <c r="F32" s="254"/>
      <c r="G32" s="256"/>
      <c r="H32" s="321"/>
    </row>
    <row r="33" spans="2:14" ht="12.75" customHeight="1">
      <c r="B33" s="93" t="s">
        <v>129</v>
      </c>
      <c r="C33" s="121" t="s">
        <v>108</v>
      </c>
      <c r="D33" s="254"/>
      <c r="E33" s="252">
        <v>15012</v>
      </c>
      <c r="F33" s="254"/>
      <c r="G33" s="256"/>
      <c r="H33" s="321"/>
      <c r="M33" s="321"/>
      <c r="N33" s="321"/>
    </row>
    <row r="34" spans="2:14" ht="12.75" customHeight="1">
      <c r="B34" s="93" t="s">
        <v>130</v>
      </c>
      <c r="C34" s="121" t="s">
        <v>108</v>
      </c>
      <c r="D34" s="255">
        <v>503</v>
      </c>
      <c r="E34" s="254"/>
      <c r="F34" s="254"/>
      <c r="G34" s="256"/>
      <c r="H34" s="321"/>
      <c r="M34" s="321"/>
      <c r="N34" s="321"/>
    </row>
    <row r="35" spans="2:14" ht="12.75" customHeight="1">
      <c r="B35" s="93" t="s">
        <v>131</v>
      </c>
      <c r="C35" s="121" t="s">
        <v>108</v>
      </c>
      <c r="D35" s="255">
        <v>201</v>
      </c>
      <c r="E35" s="254"/>
      <c r="F35" s="254"/>
      <c r="G35" s="256"/>
      <c r="H35" s="321"/>
      <c r="M35" s="321"/>
      <c r="N35" s="321"/>
    </row>
    <row r="36" spans="2:14" ht="12.75" customHeight="1">
      <c r="B36" s="93" t="s">
        <v>132</v>
      </c>
      <c r="C36" s="121" t="s">
        <v>108</v>
      </c>
      <c r="D36" s="252">
        <v>5021</v>
      </c>
      <c r="E36" s="252">
        <v>5021</v>
      </c>
      <c r="F36" s="252">
        <v>5021</v>
      </c>
      <c r="G36" s="253">
        <v>5021</v>
      </c>
      <c r="H36" s="321"/>
      <c r="M36" s="321"/>
      <c r="N36" s="321"/>
    </row>
    <row r="37" spans="2:14" ht="12.75" customHeight="1">
      <c r="B37" s="93" t="s">
        <v>133</v>
      </c>
      <c r="C37" s="121" t="s">
        <v>108</v>
      </c>
      <c r="D37" s="249">
        <v>8533</v>
      </c>
      <c r="E37" s="250"/>
      <c r="F37" s="250"/>
      <c r="G37" s="251"/>
      <c r="H37" s="321"/>
      <c r="M37" s="321"/>
      <c r="N37" s="321"/>
    </row>
    <row r="38" spans="2:14" s="218" customFormat="1" ht="12.75" customHeight="1">
      <c r="B38" s="93" t="s">
        <v>134</v>
      </c>
      <c r="C38" s="121" t="s">
        <v>108</v>
      </c>
      <c r="D38" s="252">
        <v>4996</v>
      </c>
      <c r="E38" s="252"/>
      <c r="F38" s="252"/>
      <c r="G38" s="253"/>
      <c r="H38" s="321"/>
      <c r="I38" s="176"/>
      <c r="J38" s="176"/>
      <c r="K38" s="176"/>
      <c r="L38" s="176"/>
      <c r="M38" s="321"/>
      <c r="N38" s="321"/>
    </row>
    <row r="39" spans="2:14" ht="12.75" customHeight="1" thickBot="1">
      <c r="B39" s="93" t="s">
        <v>135</v>
      </c>
      <c r="C39" s="121" t="s">
        <v>108</v>
      </c>
      <c r="D39" s="249">
        <v>16985</v>
      </c>
      <c r="E39" s="250"/>
      <c r="F39" s="250"/>
      <c r="G39" s="251"/>
      <c r="H39" s="321"/>
      <c r="M39" s="321"/>
      <c r="N39" s="321"/>
    </row>
    <row r="40" spans="2:14" ht="13.5" hidden="1" customHeight="1" outlineLevel="1">
      <c r="B40" s="93"/>
      <c r="C40" s="121"/>
      <c r="D40" s="247"/>
      <c r="E40" s="247"/>
      <c r="F40" s="247"/>
      <c r="G40" s="248"/>
      <c r="H40" s="321"/>
      <c r="M40" s="321"/>
      <c r="N40" s="321"/>
    </row>
    <row r="41" spans="2:14" ht="13.5" hidden="1" customHeight="1" outlineLevel="1">
      <c r="B41" s="93"/>
      <c r="C41" s="121"/>
      <c r="D41" s="122"/>
      <c r="E41" s="122"/>
      <c r="F41" s="122"/>
      <c r="G41" s="123"/>
      <c r="H41" s="321"/>
      <c r="M41" s="321"/>
      <c r="N41" s="321"/>
    </row>
    <row r="42" spans="2:14" ht="12.75" hidden="1" customHeight="1" outlineLevel="1" thickBot="1">
      <c r="B42" s="125"/>
      <c r="C42" s="121"/>
      <c r="D42" s="126"/>
      <c r="E42" s="126"/>
      <c r="F42" s="126"/>
      <c r="G42" s="127"/>
      <c r="H42" s="321"/>
      <c r="M42" s="321"/>
      <c r="N42" s="321"/>
    </row>
    <row r="43" spans="2:14" ht="12.75" customHeight="1" collapsed="1">
      <c r="B43" s="90" t="s">
        <v>136</v>
      </c>
      <c r="C43" s="117" t="s">
        <v>108</v>
      </c>
      <c r="D43" s="118">
        <f>SUMIF($C$10:$C$42,"U",D$10:D$42)-1</f>
        <v>169903</v>
      </c>
      <c r="E43" s="118">
        <f>SUMIF($C$10:$C$42,"U",E$10:E$42)-1</f>
        <v>169676</v>
      </c>
      <c r="F43" s="118">
        <f>SUMIF($C$10:$C$42,"U",F$10:F$42)</f>
        <v>169911</v>
      </c>
      <c r="G43" s="119">
        <f>SUMIF($C$10:$C$42,"U",G$10:G$42)-1</f>
        <v>169910</v>
      </c>
      <c r="H43" s="321"/>
      <c r="M43" s="321"/>
      <c r="N43" s="214" t="s">
        <v>137</v>
      </c>
    </row>
    <row r="44" spans="2:14" ht="12.75" customHeight="1" thickBot="1">
      <c r="B44" s="128" t="s">
        <v>138</v>
      </c>
      <c r="C44" s="129" t="s">
        <v>115</v>
      </c>
      <c r="D44" s="130">
        <f>SUMIF($C$9:$C$42,"I",D$9:D$42)</f>
        <v>-6312</v>
      </c>
      <c r="E44" s="130">
        <f>SUMIF($C$10:$C$42,"I",E$10:E$42)</f>
        <v>-6312</v>
      </c>
      <c r="F44" s="130">
        <f>SUMIF($C$10:$C$42,"I",F$10:F$42)</f>
        <v>-6312</v>
      </c>
      <c r="G44" s="131">
        <f>SUMIF($C$8:$C$39,"I",G$8:G$39)</f>
        <v>-6312</v>
      </c>
      <c r="H44" s="321"/>
      <c r="M44" s="321"/>
      <c r="N44" s="321"/>
    </row>
    <row r="45" spans="2:14" ht="12.75" customHeight="1" thickBot="1">
      <c r="B45" s="322" t="s">
        <v>139</v>
      </c>
      <c r="C45" s="132"/>
      <c r="D45" s="133">
        <f>SUM(D43:D44)</f>
        <v>163591</v>
      </c>
      <c r="E45" s="133">
        <f>SUM(E43:E44)</f>
        <v>163364</v>
      </c>
      <c r="F45" s="133">
        <f>SUM(F43:F44)</f>
        <v>163599</v>
      </c>
      <c r="G45" s="134">
        <f>SUM(G43:G44)</f>
        <v>163598</v>
      </c>
      <c r="H45" s="321"/>
      <c r="M45" s="321"/>
      <c r="N45" s="321"/>
    </row>
    <row r="47" spans="2:14" s="262" customFormat="1">
      <c r="B47" s="263" t="s">
        <v>140</v>
      </c>
      <c r="C47" s="135"/>
      <c r="D47" s="321"/>
      <c r="E47" s="321"/>
      <c r="F47" s="321"/>
      <c r="G47" s="321"/>
      <c r="H47" s="321"/>
      <c r="I47" s="176"/>
      <c r="J47" s="176"/>
      <c r="K47" s="176"/>
      <c r="L47" s="176"/>
      <c r="M47" s="321"/>
      <c r="N47" s="321"/>
    </row>
    <row r="49" spans="2:14" ht="12.75" thickBot="1">
      <c r="D49" s="321"/>
      <c r="E49" s="321"/>
      <c r="F49" s="321"/>
      <c r="G49" s="321"/>
      <c r="H49" s="321"/>
      <c r="M49" s="321"/>
      <c r="N49" s="321"/>
    </row>
    <row r="50" spans="2:14" ht="15.75" thickBot="1">
      <c r="B50" s="55" t="s">
        <v>49</v>
      </c>
      <c r="C50" s="136"/>
      <c r="D50" s="321"/>
      <c r="E50" s="321"/>
      <c r="F50" s="321"/>
      <c r="G50" s="321"/>
      <c r="H50" s="321"/>
      <c r="I50" s="324" t="s">
        <v>50</v>
      </c>
      <c r="J50" s="325"/>
      <c r="K50" s="325"/>
      <c r="L50" s="326"/>
      <c r="M50" s="321"/>
      <c r="N50" s="321"/>
    </row>
    <row r="51" spans="2:14">
      <c r="D51" s="321"/>
      <c r="E51" s="321"/>
      <c r="F51" s="321"/>
      <c r="G51" s="321"/>
      <c r="H51" s="321"/>
      <c r="I51" s="225"/>
      <c r="J51" s="225"/>
      <c r="K51" s="225"/>
      <c r="L51" s="225"/>
      <c r="M51" s="321"/>
      <c r="N51" s="321"/>
    </row>
    <row r="52" spans="2:14" s="57" customFormat="1" ht="27" customHeight="1" thickBot="1">
      <c r="B52" s="56" t="s">
        <v>141</v>
      </c>
      <c r="H52" s="321"/>
      <c r="I52" s="178"/>
      <c r="J52" s="178"/>
      <c r="K52" s="178"/>
      <c r="L52" s="178"/>
      <c r="N52" s="89"/>
    </row>
    <row r="53" spans="2:14" s="42" customFormat="1" ht="22.5" customHeight="1" thickBot="1">
      <c r="B53" s="113" t="s">
        <v>5</v>
      </c>
      <c r="C53" s="114" t="s">
        <v>104</v>
      </c>
      <c r="D53" s="115" t="str">
        <f>D9</f>
        <v>2022</v>
      </c>
      <c r="E53" s="115" t="str">
        <f>E9</f>
        <v>2023</v>
      </c>
      <c r="F53" s="115" t="str">
        <f>F9</f>
        <v>2024</v>
      </c>
      <c r="G53" s="116" t="str">
        <f>G9</f>
        <v>2025</v>
      </c>
      <c r="H53" s="321"/>
      <c r="I53" s="226" t="str">
        <f>D53</f>
        <v>2022</v>
      </c>
      <c r="J53" s="227" t="str">
        <f t="shared" ref="J53" si="0">E53</f>
        <v>2023</v>
      </c>
      <c r="K53" s="227" t="str">
        <f t="shared" ref="K53" si="1">F53</f>
        <v>2024</v>
      </c>
      <c r="L53" s="228" t="str">
        <f t="shared" ref="L53" si="2">G53</f>
        <v>2025</v>
      </c>
      <c r="M53" s="321"/>
      <c r="N53" s="87"/>
    </row>
    <row r="54" spans="2:14" s="42" customFormat="1">
      <c r="B54" s="98" t="s">
        <v>142</v>
      </c>
      <c r="C54" s="121" t="s">
        <v>108</v>
      </c>
      <c r="D54" s="94">
        <v>1200</v>
      </c>
      <c r="E54" s="94"/>
      <c r="F54" s="94"/>
      <c r="G54" s="95"/>
      <c r="H54" s="321"/>
      <c r="I54" s="234">
        <v>1200</v>
      </c>
      <c r="J54" s="165"/>
      <c r="K54" s="165"/>
      <c r="L54" s="166"/>
    </row>
    <row r="55" spans="2:14" s="163" customFormat="1" ht="13.5" customHeight="1" thickBot="1">
      <c r="B55" s="93" t="s">
        <v>143</v>
      </c>
      <c r="C55" s="121" t="s">
        <v>108</v>
      </c>
      <c r="D55" s="94">
        <v>1300</v>
      </c>
      <c r="E55" s="94"/>
      <c r="F55" s="94"/>
      <c r="G55" s="95"/>
      <c r="H55" s="321"/>
      <c r="I55" s="167">
        <v>1300</v>
      </c>
      <c r="J55" s="168"/>
      <c r="K55" s="168"/>
      <c r="L55" s="169"/>
      <c r="M55" s="321"/>
      <c r="N55" s="321"/>
    </row>
    <row r="56" spans="2:14" s="163" customFormat="1" hidden="1" outlineLevel="1">
      <c r="B56" s="93"/>
      <c r="C56" s="121"/>
      <c r="D56" s="94"/>
      <c r="E56" s="94"/>
      <c r="F56" s="94"/>
      <c r="G56" s="95"/>
      <c r="H56" s="321"/>
      <c r="I56" s="167"/>
      <c r="J56" s="168"/>
      <c r="K56" s="168"/>
      <c r="L56" s="169"/>
      <c r="M56" s="321"/>
      <c r="N56" s="321"/>
    </row>
    <row r="57" spans="2:14" s="163" customFormat="1" ht="13.5" hidden="1" customHeight="1" outlineLevel="1">
      <c r="B57" s="93"/>
      <c r="C57" s="121"/>
      <c r="D57" s="94"/>
      <c r="E57" s="94"/>
      <c r="F57" s="94"/>
      <c r="G57" s="95"/>
      <c r="H57" s="321"/>
      <c r="I57" s="167"/>
      <c r="J57" s="168"/>
      <c r="K57" s="168"/>
      <c r="L57" s="169"/>
      <c r="M57" s="321"/>
      <c r="N57" s="321"/>
    </row>
    <row r="58" spans="2:14" s="163" customFormat="1" hidden="1" outlineLevel="1">
      <c r="B58" s="93"/>
      <c r="C58" s="121"/>
      <c r="D58" s="94"/>
      <c r="E58" s="94"/>
      <c r="F58" s="94"/>
      <c r="G58" s="95"/>
      <c r="H58" s="57"/>
      <c r="I58" s="167"/>
      <c r="J58" s="168"/>
      <c r="K58" s="168"/>
      <c r="L58" s="169"/>
      <c r="M58" s="321"/>
      <c r="N58" s="321"/>
    </row>
    <row r="59" spans="2:14" s="163" customFormat="1" ht="13.5" hidden="1" customHeight="1" outlineLevel="1">
      <c r="B59" s="93"/>
      <c r="C59" s="121"/>
      <c r="D59" s="94"/>
      <c r="E59" s="94"/>
      <c r="F59" s="94"/>
      <c r="G59" s="95"/>
      <c r="H59" s="321"/>
      <c r="I59" s="167"/>
      <c r="J59" s="168"/>
      <c r="K59" s="168"/>
      <c r="L59" s="169"/>
      <c r="M59" s="321"/>
      <c r="N59" s="321"/>
    </row>
    <row r="60" spans="2:14" s="163" customFormat="1" ht="13.5" hidden="1" customHeight="1" outlineLevel="1">
      <c r="B60" s="93"/>
      <c r="C60" s="121"/>
      <c r="D60" s="94"/>
      <c r="E60" s="94"/>
      <c r="F60" s="94"/>
      <c r="G60" s="95"/>
      <c r="H60" s="42"/>
      <c r="I60" s="167"/>
      <c r="J60" s="168"/>
      <c r="K60" s="168"/>
      <c r="L60" s="169"/>
      <c r="M60" s="321"/>
      <c r="N60" s="321"/>
    </row>
    <row r="61" spans="2:14" s="163" customFormat="1" ht="13.5" hidden="1" customHeight="1" outlineLevel="1">
      <c r="B61" s="93"/>
      <c r="C61" s="121"/>
      <c r="D61" s="94"/>
      <c r="E61" s="94"/>
      <c r="F61" s="94"/>
      <c r="G61" s="95"/>
      <c r="H61" s="42"/>
      <c r="I61" s="167"/>
      <c r="J61" s="168"/>
      <c r="K61" s="168"/>
      <c r="L61" s="169"/>
      <c r="M61" s="321"/>
      <c r="N61" s="321"/>
    </row>
    <row r="62" spans="2:14" s="163" customFormat="1" hidden="1" outlineLevel="1">
      <c r="B62" s="100"/>
      <c r="C62" s="137"/>
      <c r="D62" s="94"/>
      <c r="E62" s="94"/>
      <c r="F62" s="94"/>
      <c r="G62" s="95"/>
      <c r="H62" s="321"/>
      <c r="I62" s="167"/>
      <c r="J62" s="168"/>
      <c r="K62" s="168"/>
      <c r="L62" s="169"/>
      <c r="M62" s="321"/>
      <c r="N62" s="321"/>
    </row>
    <row r="63" spans="2:14" s="163" customFormat="1" ht="13.5" hidden="1" customHeight="1" outlineLevel="1">
      <c r="B63" s="100"/>
      <c r="C63" s="137"/>
      <c r="D63" s="94"/>
      <c r="E63" s="94"/>
      <c r="F63" s="94"/>
      <c r="G63" s="95"/>
      <c r="H63" s="321"/>
      <c r="I63" s="167"/>
      <c r="J63" s="168"/>
      <c r="K63" s="168"/>
      <c r="L63" s="169"/>
      <c r="M63" s="321"/>
      <c r="N63" s="321"/>
    </row>
    <row r="64" spans="2:14" s="163" customFormat="1" hidden="1" outlineLevel="1">
      <c r="B64" s="100"/>
      <c r="C64" s="137"/>
      <c r="D64" s="94"/>
      <c r="E64" s="94"/>
      <c r="F64" s="94"/>
      <c r="G64" s="95"/>
      <c r="H64" s="321"/>
      <c r="I64" s="167"/>
      <c r="J64" s="168"/>
      <c r="K64" s="168"/>
      <c r="L64" s="169"/>
      <c r="M64" s="321"/>
      <c r="N64" s="321"/>
    </row>
    <row r="65" spans="2:14" s="163" customFormat="1" hidden="1" outlineLevel="1">
      <c r="B65" s="100"/>
      <c r="C65" s="137"/>
      <c r="D65" s="94"/>
      <c r="E65" s="94"/>
      <c r="F65" s="94"/>
      <c r="G65" s="95"/>
      <c r="H65" s="321"/>
      <c r="I65" s="167"/>
      <c r="J65" s="168"/>
      <c r="K65" s="168"/>
      <c r="L65" s="169"/>
      <c r="M65" s="321"/>
      <c r="N65" s="321"/>
    </row>
    <row r="66" spans="2:14" s="163" customFormat="1" ht="13.5" hidden="1" customHeight="1" outlineLevel="1">
      <c r="B66" s="100"/>
      <c r="C66" s="137"/>
      <c r="D66" s="94"/>
      <c r="E66" s="94"/>
      <c r="F66" s="94"/>
      <c r="G66" s="95"/>
      <c r="H66" s="321"/>
      <c r="I66" s="167"/>
      <c r="J66" s="168"/>
      <c r="K66" s="168"/>
      <c r="L66" s="169"/>
      <c r="M66" s="321"/>
      <c r="N66" s="321"/>
    </row>
    <row r="67" spans="2:14" s="163" customFormat="1" ht="13.5" hidden="1" customHeight="1" outlineLevel="1">
      <c r="B67" s="100"/>
      <c r="C67" s="137"/>
      <c r="D67" s="94"/>
      <c r="E67" s="94"/>
      <c r="F67" s="94"/>
      <c r="G67" s="95"/>
      <c r="H67" s="321"/>
      <c r="I67" s="167"/>
      <c r="J67" s="168"/>
      <c r="K67" s="168"/>
      <c r="L67" s="169"/>
      <c r="M67" s="321"/>
      <c r="N67" s="321"/>
    </row>
    <row r="68" spans="2:14" s="163" customFormat="1" ht="13.5" hidden="1" customHeight="1" outlineLevel="1">
      <c r="B68" s="100"/>
      <c r="C68" s="137"/>
      <c r="D68" s="94"/>
      <c r="E68" s="94"/>
      <c r="F68" s="94"/>
      <c r="G68" s="95"/>
      <c r="H68" s="321"/>
      <c r="I68" s="167"/>
      <c r="J68" s="168"/>
      <c r="K68" s="168"/>
      <c r="L68" s="169"/>
      <c r="M68" s="321"/>
      <c r="N68" s="321"/>
    </row>
    <row r="69" spans="2:14" s="163" customFormat="1" hidden="1" outlineLevel="1">
      <c r="B69" s="100"/>
      <c r="C69" s="137"/>
      <c r="D69" s="94"/>
      <c r="E69" s="94"/>
      <c r="F69" s="94"/>
      <c r="G69" s="95"/>
      <c r="H69" s="321"/>
      <c r="I69" s="167"/>
      <c r="J69" s="168"/>
      <c r="K69" s="168"/>
      <c r="L69" s="169"/>
      <c r="M69" s="321"/>
      <c r="N69" s="321"/>
    </row>
    <row r="70" spans="2:14" s="163" customFormat="1" hidden="1" outlineLevel="1">
      <c r="B70" s="100"/>
      <c r="C70" s="137"/>
      <c r="D70" s="94"/>
      <c r="E70" s="94"/>
      <c r="F70" s="94"/>
      <c r="G70" s="95"/>
      <c r="H70" s="321"/>
      <c r="I70" s="167"/>
      <c r="J70" s="168"/>
      <c r="K70" s="168"/>
      <c r="L70" s="169"/>
      <c r="M70" s="321"/>
      <c r="N70" s="321"/>
    </row>
    <row r="71" spans="2:14" s="163" customFormat="1" ht="12.75" hidden="1" outlineLevel="1" thickBot="1">
      <c r="B71" s="104"/>
      <c r="C71" s="138"/>
      <c r="D71" s="105"/>
      <c r="E71" s="105"/>
      <c r="F71" s="105"/>
      <c r="G71" s="106"/>
      <c r="H71" s="321"/>
      <c r="I71" s="170"/>
      <c r="J71" s="171"/>
      <c r="K71" s="171"/>
      <c r="L71" s="172"/>
      <c r="M71" s="321"/>
      <c r="N71" s="321"/>
    </row>
    <row r="72" spans="2:14" s="163" customFormat="1" collapsed="1">
      <c r="B72" s="90" t="s">
        <v>144</v>
      </c>
      <c r="C72" s="117" t="s">
        <v>108</v>
      </c>
      <c r="D72" s="118">
        <f>SUMIF($C$54:$C$71,"U",D$54:D$71)</f>
        <v>2500</v>
      </c>
      <c r="E72" s="118">
        <f t="shared" ref="E72:G72" si="3">SUMIF($C$54:$C$71,"U",E$54:E$71)</f>
        <v>0</v>
      </c>
      <c r="F72" s="118">
        <f t="shared" si="3"/>
        <v>0</v>
      </c>
      <c r="G72" s="119">
        <f t="shared" si="3"/>
        <v>0</v>
      </c>
      <c r="H72" s="321"/>
      <c r="I72" s="229"/>
      <c r="J72" s="229"/>
      <c r="K72" s="229"/>
      <c r="L72" s="229"/>
      <c r="M72" s="321"/>
      <c r="N72" s="321"/>
    </row>
    <row r="73" spans="2:14" s="163" customFormat="1" ht="12.75" thickBot="1">
      <c r="B73" s="128" t="s">
        <v>145</v>
      </c>
      <c r="C73" s="129" t="s">
        <v>115</v>
      </c>
      <c r="D73" s="130">
        <f>SUMIF($C$54:$C$71,"I",D$54:D$71)</f>
        <v>0</v>
      </c>
      <c r="E73" s="130">
        <f t="shared" ref="E73:G73" si="4">SUMIF($C$54:$C$71,"I",E$54:E$71)</f>
        <v>0</v>
      </c>
      <c r="F73" s="130">
        <f t="shared" si="4"/>
        <v>0</v>
      </c>
      <c r="G73" s="131">
        <f t="shared" si="4"/>
        <v>0</v>
      </c>
      <c r="H73" s="321"/>
      <c r="I73" s="230"/>
      <c r="J73" s="230"/>
      <c r="K73" s="230"/>
      <c r="L73" s="230"/>
      <c r="M73" s="321"/>
      <c r="N73" s="321"/>
    </row>
    <row r="74" spans="2:14" s="163" customFormat="1" ht="12.75" thickBot="1">
      <c r="B74" s="322" t="s">
        <v>146</v>
      </c>
      <c r="C74" s="132"/>
      <c r="D74" s="133">
        <f>SUM(D72:D73)</f>
        <v>2500</v>
      </c>
      <c r="E74" s="133">
        <f t="shared" ref="E74:G74" si="5">SUM(E72:E73)</f>
        <v>0</v>
      </c>
      <c r="F74" s="133">
        <f t="shared" si="5"/>
        <v>0</v>
      </c>
      <c r="G74" s="134">
        <f t="shared" si="5"/>
        <v>0</v>
      </c>
      <c r="H74" s="321"/>
      <c r="I74" s="230"/>
      <c r="J74" s="230"/>
      <c r="K74" s="230"/>
      <c r="L74" s="230"/>
      <c r="M74" s="321"/>
      <c r="N74" s="321"/>
    </row>
    <row r="75" spans="2:14" s="163" customFormat="1">
      <c r="B75" s="39"/>
      <c r="C75" s="321"/>
      <c r="D75" s="321"/>
      <c r="E75" s="321"/>
      <c r="F75" s="321"/>
      <c r="G75" s="321"/>
      <c r="H75" s="321"/>
      <c r="I75" s="176"/>
      <c r="J75" s="176"/>
      <c r="K75" s="176"/>
      <c r="L75" s="176"/>
      <c r="M75" s="321"/>
      <c r="N75" s="321"/>
    </row>
    <row r="76" spans="2:14" s="57" customFormat="1" ht="27" customHeight="1" outlineLevel="1" thickBot="1">
      <c r="B76" s="88" t="s">
        <v>147</v>
      </c>
      <c r="H76" s="321"/>
      <c r="I76" s="178"/>
      <c r="J76" s="178"/>
      <c r="K76" s="178"/>
      <c r="L76" s="178"/>
      <c r="N76" s="89"/>
    </row>
    <row r="77" spans="2:14" s="42" customFormat="1" ht="22.5" customHeight="1" outlineLevel="1" thickBot="1">
      <c r="B77" s="113" t="s">
        <v>5</v>
      </c>
      <c r="C77" s="114" t="s">
        <v>104</v>
      </c>
      <c r="D77" s="115" t="str">
        <f>D9</f>
        <v>2022</v>
      </c>
      <c r="E77" s="115" t="str">
        <f>E9</f>
        <v>2023</v>
      </c>
      <c r="F77" s="115" t="str">
        <f>F9</f>
        <v>2024</v>
      </c>
      <c r="G77" s="116" t="str">
        <f>G9</f>
        <v>2025</v>
      </c>
      <c r="H77" s="321"/>
      <c r="I77" s="226" t="str">
        <f>D77</f>
        <v>2022</v>
      </c>
      <c r="J77" s="227" t="str">
        <f t="shared" ref="J77:L77" si="6">E77</f>
        <v>2023</v>
      </c>
      <c r="K77" s="227" t="str">
        <f t="shared" si="6"/>
        <v>2024</v>
      </c>
      <c r="L77" s="228" t="str">
        <f t="shared" si="6"/>
        <v>2025</v>
      </c>
      <c r="M77" s="321"/>
      <c r="N77" s="87" t="s">
        <v>148</v>
      </c>
    </row>
    <row r="78" spans="2:14" s="42" customFormat="1" outlineLevel="1">
      <c r="B78" s="90"/>
      <c r="C78" s="121"/>
      <c r="D78" s="91"/>
      <c r="E78" s="91"/>
      <c r="F78" s="91"/>
      <c r="G78" s="92"/>
      <c r="H78" s="321"/>
      <c r="I78" s="164"/>
      <c r="J78" s="165"/>
      <c r="K78" s="165"/>
      <c r="L78" s="166"/>
    </row>
    <row r="79" spans="2:14" s="42" customFormat="1" outlineLevel="1">
      <c r="B79" s="93"/>
      <c r="C79" s="121"/>
      <c r="D79" s="94"/>
      <c r="E79" s="94"/>
      <c r="F79" s="94"/>
      <c r="G79" s="95"/>
      <c r="H79" s="321"/>
      <c r="I79" s="167"/>
      <c r="J79" s="168"/>
      <c r="K79" s="168"/>
      <c r="L79" s="169"/>
    </row>
    <row r="80" spans="2:14" outlineLevel="1">
      <c r="B80" s="93"/>
      <c r="C80" s="121"/>
      <c r="D80" s="94"/>
      <c r="E80" s="94"/>
      <c r="F80" s="94"/>
      <c r="G80" s="95"/>
      <c r="H80" s="321"/>
      <c r="I80" s="167"/>
      <c r="J80" s="168"/>
      <c r="K80" s="168"/>
      <c r="L80" s="169"/>
      <c r="M80" s="321"/>
      <c r="N80" s="321"/>
    </row>
    <row r="81" spans="2:12" ht="13.5" customHeight="1" outlineLevel="1">
      <c r="B81" s="93"/>
      <c r="C81" s="121"/>
      <c r="D81" s="94"/>
      <c r="E81" s="94"/>
      <c r="F81" s="94"/>
      <c r="G81" s="95"/>
      <c r="H81" s="321"/>
      <c r="I81" s="167"/>
      <c r="J81" s="168"/>
      <c r="K81" s="168"/>
      <c r="L81" s="169"/>
    </row>
    <row r="82" spans="2:12" outlineLevel="1">
      <c r="B82" s="93"/>
      <c r="C82" s="121"/>
      <c r="D82" s="94"/>
      <c r="E82" s="94"/>
      <c r="F82" s="94"/>
      <c r="G82" s="95"/>
      <c r="H82" s="321"/>
      <c r="I82" s="167"/>
      <c r="J82" s="168"/>
      <c r="K82" s="168"/>
      <c r="L82" s="169"/>
    </row>
    <row r="83" spans="2:12" ht="13.5" customHeight="1" outlineLevel="1">
      <c r="B83" s="93"/>
      <c r="C83" s="121"/>
      <c r="D83" s="94"/>
      <c r="E83" s="94"/>
      <c r="F83" s="94"/>
      <c r="G83" s="95"/>
      <c r="H83" s="321"/>
      <c r="I83" s="167"/>
      <c r="J83" s="168"/>
      <c r="K83" s="168"/>
      <c r="L83" s="169"/>
    </row>
    <row r="84" spans="2:12" outlineLevel="1">
      <c r="B84" s="93"/>
      <c r="C84" s="121"/>
      <c r="D84" s="94"/>
      <c r="E84" s="94"/>
      <c r="F84" s="94"/>
      <c r="G84" s="95"/>
      <c r="H84" s="57"/>
      <c r="I84" s="167"/>
      <c r="J84" s="168"/>
      <c r="K84" s="168"/>
      <c r="L84" s="169"/>
    </row>
    <row r="85" spans="2:12" ht="13.5" customHeight="1" outlineLevel="1">
      <c r="B85" s="93"/>
      <c r="C85" s="121"/>
      <c r="D85" s="94"/>
      <c r="E85" s="94"/>
      <c r="F85" s="94"/>
      <c r="G85" s="95"/>
      <c r="H85" s="321"/>
      <c r="I85" s="167"/>
      <c r="J85" s="168"/>
      <c r="K85" s="168"/>
      <c r="L85" s="169"/>
    </row>
    <row r="86" spans="2:12" ht="13.5" customHeight="1" outlineLevel="1">
      <c r="B86" s="93"/>
      <c r="C86" s="121"/>
      <c r="D86" s="94"/>
      <c r="E86" s="94"/>
      <c r="F86" s="94"/>
      <c r="G86" s="95"/>
      <c r="H86" s="42"/>
      <c r="I86" s="167"/>
      <c r="J86" s="168"/>
      <c r="K86" s="168"/>
      <c r="L86" s="169"/>
    </row>
    <row r="87" spans="2:12" ht="13.5" customHeight="1" outlineLevel="1">
      <c r="B87" s="93"/>
      <c r="C87" s="121"/>
      <c r="D87" s="94"/>
      <c r="E87" s="94"/>
      <c r="F87" s="94"/>
      <c r="G87" s="95"/>
      <c r="H87" s="42"/>
      <c r="I87" s="167"/>
      <c r="J87" s="168"/>
      <c r="K87" s="168"/>
      <c r="L87" s="169"/>
    </row>
    <row r="88" spans="2:12" outlineLevel="1">
      <c r="B88" s="100"/>
      <c r="C88" s="137"/>
      <c r="D88" s="94"/>
      <c r="E88" s="94"/>
      <c r="F88" s="94"/>
      <c r="G88" s="95"/>
      <c r="H88" s="321"/>
      <c r="I88" s="167"/>
      <c r="J88" s="168"/>
      <c r="K88" s="168"/>
      <c r="L88" s="169"/>
    </row>
    <row r="89" spans="2:12" ht="13.5" customHeight="1" outlineLevel="1">
      <c r="B89" s="100"/>
      <c r="C89" s="137"/>
      <c r="D89" s="94"/>
      <c r="E89" s="94"/>
      <c r="F89" s="94"/>
      <c r="G89" s="95"/>
      <c r="H89" s="321"/>
      <c r="I89" s="167"/>
      <c r="J89" s="168"/>
      <c r="K89" s="168"/>
      <c r="L89" s="169"/>
    </row>
    <row r="90" spans="2:12" outlineLevel="1">
      <c r="B90" s="100"/>
      <c r="C90" s="137"/>
      <c r="D90" s="94"/>
      <c r="E90" s="94"/>
      <c r="F90" s="94"/>
      <c r="G90" s="95"/>
      <c r="H90" s="321"/>
      <c r="I90" s="167"/>
      <c r="J90" s="168"/>
      <c r="K90" s="168"/>
      <c r="L90" s="169"/>
    </row>
    <row r="91" spans="2:12" outlineLevel="1">
      <c r="B91" s="100"/>
      <c r="C91" s="137"/>
      <c r="D91" s="94"/>
      <c r="E91" s="94"/>
      <c r="F91" s="94"/>
      <c r="G91" s="95"/>
      <c r="H91" s="321"/>
      <c r="I91" s="167"/>
      <c r="J91" s="168"/>
      <c r="K91" s="168"/>
      <c r="L91" s="169"/>
    </row>
    <row r="92" spans="2:12" ht="13.5" customHeight="1" outlineLevel="1">
      <c r="B92" s="100"/>
      <c r="C92" s="137"/>
      <c r="D92" s="94"/>
      <c r="E92" s="94"/>
      <c r="F92" s="94"/>
      <c r="G92" s="95"/>
      <c r="H92" s="321"/>
      <c r="I92" s="167"/>
      <c r="J92" s="168"/>
      <c r="K92" s="168"/>
      <c r="L92" s="169"/>
    </row>
    <row r="93" spans="2:12" ht="13.5" customHeight="1" outlineLevel="1">
      <c r="B93" s="100"/>
      <c r="C93" s="137"/>
      <c r="D93" s="94"/>
      <c r="E93" s="94"/>
      <c r="F93" s="94"/>
      <c r="G93" s="95"/>
      <c r="H93" s="321"/>
      <c r="I93" s="167"/>
      <c r="J93" s="168"/>
      <c r="K93" s="168"/>
      <c r="L93" s="169"/>
    </row>
    <row r="94" spans="2:12" ht="13.5" customHeight="1" outlineLevel="1">
      <c r="B94" s="100"/>
      <c r="C94" s="137"/>
      <c r="D94" s="94"/>
      <c r="E94" s="94"/>
      <c r="F94" s="94"/>
      <c r="G94" s="95"/>
      <c r="H94" s="321"/>
      <c r="I94" s="167"/>
      <c r="J94" s="168"/>
      <c r="K94" s="168"/>
      <c r="L94" s="169"/>
    </row>
    <row r="95" spans="2:12" outlineLevel="1">
      <c r="B95" s="100"/>
      <c r="C95" s="137"/>
      <c r="D95" s="94"/>
      <c r="E95" s="94"/>
      <c r="F95" s="94"/>
      <c r="G95" s="95"/>
      <c r="H95" s="321"/>
      <c r="I95" s="167"/>
      <c r="J95" s="168"/>
      <c r="K95" s="168"/>
      <c r="L95" s="169"/>
    </row>
    <row r="96" spans="2:12" outlineLevel="1">
      <c r="B96" s="100"/>
      <c r="C96" s="137"/>
      <c r="D96" s="94"/>
      <c r="E96" s="94"/>
      <c r="F96" s="94"/>
      <c r="G96" s="95"/>
      <c r="H96" s="321"/>
      <c r="I96" s="167"/>
      <c r="J96" s="168"/>
      <c r="K96" s="168"/>
      <c r="L96" s="169"/>
    </row>
    <row r="97" spans="2:14" ht="12.75" outlineLevel="1" thickBot="1">
      <c r="B97" s="104"/>
      <c r="C97" s="138"/>
      <c r="D97" s="105"/>
      <c r="E97" s="105"/>
      <c r="F97" s="105"/>
      <c r="G97" s="106"/>
      <c r="H97" s="321"/>
      <c r="I97" s="170"/>
      <c r="J97" s="171"/>
      <c r="K97" s="171"/>
      <c r="L97" s="172"/>
      <c r="M97" s="321"/>
      <c r="N97" s="321"/>
    </row>
    <row r="98" spans="2:14" outlineLevel="1">
      <c r="B98" s="90" t="s">
        <v>144</v>
      </c>
      <c r="C98" s="117" t="s">
        <v>108</v>
      </c>
      <c r="D98" s="118">
        <f>SUMIF($C$78:$C$97,"U",D$78:D$97)</f>
        <v>0</v>
      </c>
      <c r="E98" s="118">
        <f t="shared" ref="E98:G98" si="7">SUMIF($C$78:$C$97,"U",E$78:E$97)</f>
        <v>0</v>
      </c>
      <c r="F98" s="118">
        <f t="shared" si="7"/>
        <v>0</v>
      </c>
      <c r="G98" s="119">
        <f t="shared" si="7"/>
        <v>0</v>
      </c>
      <c r="H98" s="321"/>
      <c r="I98" s="229"/>
      <c r="J98" s="229"/>
      <c r="K98" s="229"/>
      <c r="L98" s="229"/>
      <c r="M98" s="321"/>
      <c r="N98" s="321"/>
    </row>
    <row r="99" spans="2:14" ht="12.75" outlineLevel="1" thickBot="1">
      <c r="B99" s="128" t="s">
        <v>145</v>
      </c>
      <c r="C99" s="129" t="s">
        <v>115</v>
      </c>
      <c r="D99" s="130">
        <f>SUMIF($C$78:$C$97,"I",D$78:D$97)</f>
        <v>0</v>
      </c>
      <c r="E99" s="130">
        <f t="shared" ref="E99:G99" si="8">SUMIF($C$78:$C$97,"I",E$78:E$97)</f>
        <v>0</v>
      </c>
      <c r="F99" s="130">
        <f t="shared" si="8"/>
        <v>0</v>
      </c>
      <c r="G99" s="131">
        <f t="shared" si="8"/>
        <v>0</v>
      </c>
      <c r="H99" s="321"/>
      <c r="I99" s="230"/>
      <c r="J99" s="230"/>
      <c r="K99" s="230"/>
      <c r="L99" s="230"/>
      <c r="M99" s="321"/>
      <c r="N99" s="321"/>
    </row>
    <row r="100" spans="2:14" ht="12.75" outlineLevel="1" thickBot="1">
      <c r="B100" s="322" t="s">
        <v>146</v>
      </c>
      <c r="C100" s="132"/>
      <c r="D100" s="133">
        <f>SUM(D98:D99)</f>
        <v>0</v>
      </c>
      <c r="E100" s="133">
        <f t="shared" ref="E100:G100" si="9">SUM(E98:E99)</f>
        <v>0</v>
      </c>
      <c r="F100" s="133">
        <f t="shared" si="9"/>
        <v>0</v>
      </c>
      <c r="G100" s="134">
        <f t="shared" si="9"/>
        <v>0</v>
      </c>
      <c r="H100" s="321"/>
      <c r="I100" s="230"/>
      <c r="J100" s="230"/>
      <c r="K100" s="230"/>
      <c r="L100" s="230"/>
      <c r="M100" s="321"/>
      <c r="N100" s="321"/>
    </row>
    <row r="101" spans="2:14" outlineLevel="1">
      <c r="C101" s="321"/>
      <c r="D101" s="321"/>
      <c r="E101" s="321"/>
      <c r="F101" s="321"/>
      <c r="G101" s="321"/>
      <c r="H101" s="321"/>
      <c r="M101" s="321"/>
      <c r="N101" s="321"/>
    </row>
    <row r="102" spans="2:14" s="57" customFormat="1" ht="27" customHeight="1" thickBot="1">
      <c r="B102" s="56" t="s">
        <v>149</v>
      </c>
      <c r="C102" s="112"/>
      <c r="H102" s="321"/>
      <c r="I102" s="328" t="s">
        <v>150</v>
      </c>
      <c r="J102" s="328"/>
      <c r="K102" s="328"/>
      <c r="L102" s="328"/>
      <c r="N102" s="69"/>
    </row>
    <row r="103" spans="2:14" s="42" customFormat="1" ht="22.5" customHeight="1" thickBot="1">
      <c r="B103" s="113" t="s">
        <v>5</v>
      </c>
      <c r="C103" s="114" t="s">
        <v>104</v>
      </c>
      <c r="D103" s="115" t="str">
        <f>D9</f>
        <v>2022</v>
      </c>
      <c r="E103" s="115" t="str">
        <f>E9</f>
        <v>2023</v>
      </c>
      <c r="F103" s="115" t="str">
        <f>F9</f>
        <v>2024</v>
      </c>
      <c r="G103" s="116" t="str">
        <f>G9</f>
        <v>2025</v>
      </c>
      <c r="H103" s="321"/>
      <c r="I103" s="226" t="str">
        <f>D103</f>
        <v>2022</v>
      </c>
      <c r="J103" s="227" t="str">
        <f t="shared" ref="J103" si="10">E103</f>
        <v>2023</v>
      </c>
      <c r="K103" s="227" t="str">
        <f t="shared" ref="K103" si="11">F103</f>
        <v>2024</v>
      </c>
      <c r="L103" s="228" t="str">
        <f t="shared" ref="L103" si="12">G103</f>
        <v>2025</v>
      </c>
      <c r="M103" s="321"/>
      <c r="N103" s="161"/>
    </row>
    <row r="104" spans="2:14" s="42" customFormat="1">
      <c r="B104" s="98" t="s">
        <v>151</v>
      </c>
      <c r="C104" s="121" t="s">
        <v>108</v>
      </c>
      <c r="D104" s="94">
        <v>18400</v>
      </c>
      <c r="E104" s="94">
        <v>0</v>
      </c>
      <c r="F104" s="94"/>
      <c r="G104" s="95"/>
      <c r="H104" s="321"/>
      <c r="I104" s="231">
        <v>18400</v>
      </c>
      <c r="J104" s="232">
        <v>0</v>
      </c>
      <c r="K104" s="232"/>
      <c r="L104" s="233"/>
    </row>
    <row r="105" spans="2:14" s="218" customFormat="1">
      <c r="B105" s="93" t="s">
        <v>152</v>
      </c>
      <c r="C105" s="121" t="s">
        <v>108</v>
      </c>
      <c r="D105" s="94">
        <v>5000</v>
      </c>
      <c r="E105" s="94">
        <v>1500</v>
      </c>
      <c r="F105" s="94"/>
      <c r="G105" s="95"/>
      <c r="H105" s="57"/>
      <c r="I105" s="192">
        <v>5000</v>
      </c>
      <c r="J105" s="193">
        <v>1500</v>
      </c>
      <c r="K105" s="193"/>
      <c r="L105" s="194"/>
      <c r="M105" s="321"/>
      <c r="N105" s="321"/>
    </row>
    <row r="106" spans="2:14" s="218" customFormat="1" ht="13.5" customHeight="1">
      <c r="B106" s="93" t="s">
        <v>153</v>
      </c>
      <c r="C106" s="121" t="s">
        <v>108</v>
      </c>
      <c r="D106" s="94">
        <v>4000</v>
      </c>
      <c r="E106" s="94">
        <v>2000</v>
      </c>
      <c r="F106" s="94"/>
      <c r="G106" s="95"/>
      <c r="H106" s="321"/>
      <c r="I106" s="192">
        <v>4000</v>
      </c>
      <c r="J106" s="193">
        <v>2000</v>
      </c>
      <c r="K106" s="193"/>
      <c r="L106" s="194"/>
      <c r="M106" s="321"/>
      <c r="N106" s="321"/>
    </row>
    <row r="107" spans="2:14" s="218" customFormat="1" ht="24.75" thickBot="1">
      <c r="B107" s="93" t="s">
        <v>154</v>
      </c>
      <c r="C107" s="121" t="s">
        <v>108</v>
      </c>
      <c r="D107" s="94"/>
      <c r="E107" s="94">
        <v>7000</v>
      </c>
      <c r="F107" s="94">
        <v>3500</v>
      </c>
      <c r="G107" s="95"/>
      <c r="H107" s="321"/>
      <c r="I107" s="192"/>
      <c r="J107" s="193">
        <v>7000</v>
      </c>
      <c r="K107" s="193">
        <v>3500</v>
      </c>
      <c r="L107" s="194"/>
      <c r="M107" s="321"/>
      <c r="N107" s="321"/>
    </row>
    <row r="108" spans="2:14" s="218" customFormat="1" ht="13.5" hidden="1" customHeight="1" outlineLevel="1">
      <c r="B108" s="93"/>
      <c r="C108" s="121" t="s">
        <v>108</v>
      </c>
      <c r="D108" s="94"/>
      <c r="E108" s="94"/>
      <c r="F108" s="94"/>
      <c r="G108" s="95"/>
      <c r="H108" s="321"/>
      <c r="I108" s="192"/>
      <c r="J108" s="193"/>
      <c r="K108" s="193"/>
      <c r="L108" s="194"/>
      <c r="M108" s="321"/>
      <c r="N108" s="321"/>
    </row>
    <row r="109" spans="2:14" s="218" customFormat="1" hidden="1" outlineLevel="1">
      <c r="B109" s="93"/>
      <c r="C109" s="121" t="s">
        <v>108</v>
      </c>
      <c r="D109" s="94"/>
      <c r="E109" s="94"/>
      <c r="F109" s="94"/>
      <c r="G109" s="95"/>
      <c r="H109" s="321"/>
      <c r="I109" s="192"/>
      <c r="J109" s="193"/>
      <c r="K109" s="193"/>
      <c r="L109" s="194"/>
      <c r="M109" s="321"/>
      <c r="N109" s="321"/>
    </row>
    <row r="110" spans="2:14" s="218" customFormat="1" ht="13.5" hidden="1" customHeight="1" outlineLevel="1">
      <c r="B110" s="93"/>
      <c r="C110" s="121" t="s">
        <v>108</v>
      </c>
      <c r="D110" s="94"/>
      <c r="E110" s="94"/>
      <c r="F110" s="94"/>
      <c r="G110" s="95"/>
      <c r="H110" s="321"/>
      <c r="I110" s="192"/>
      <c r="J110" s="193"/>
      <c r="K110" s="193"/>
      <c r="L110" s="194"/>
      <c r="M110" s="321"/>
      <c r="N110" s="321"/>
    </row>
    <row r="111" spans="2:14" s="218" customFormat="1" ht="13.5" hidden="1" customHeight="1" outlineLevel="1">
      <c r="B111" s="93"/>
      <c r="C111" s="121" t="s">
        <v>108</v>
      </c>
      <c r="D111" s="94"/>
      <c r="E111" s="94"/>
      <c r="F111" s="94"/>
      <c r="G111" s="95"/>
      <c r="H111" s="321"/>
      <c r="I111" s="192"/>
      <c r="J111" s="193"/>
      <c r="K111" s="193"/>
      <c r="L111" s="194"/>
      <c r="M111" s="321"/>
      <c r="N111" s="321"/>
    </row>
    <row r="112" spans="2:14" s="218" customFormat="1" hidden="1" outlineLevel="1">
      <c r="B112" s="93"/>
      <c r="C112" s="121" t="s">
        <v>108</v>
      </c>
      <c r="D112" s="94"/>
      <c r="E112" s="94"/>
      <c r="F112" s="94"/>
      <c r="G112" s="95"/>
      <c r="H112" s="321"/>
      <c r="I112" s="192"/>
      <c r="J112" s="193"/>
      <c r="K112" s="193"/>
      <c r="L112" s="194"/>
      <c r="M112" s="321"/>
      <c r="N112" s="321"/>
    </row>
    <row r="113" spans="2:12" s="218" customFormat="1" hidden="1" outlineLevel="1">
      <c r="B113" s="93"/>
      <c r="C113" s="121" t="s">
        <v>108</v>
      </c>
      <c r="D113" s="94"/>
      <c r="E113" s="94"/>
      <c r="F113" s="94"/>
      <c r="G113" s="95"/>
      <c r="H113" s="321"/>
      <c r="I113" s="192"/>
      <c r="J113" s="193"/>
      <c r="K113" s="193"/>
      <c r="L113" s="194"/>
    </row>
    <row r="114" spans="2:12" s="218" customFormat="1" hidden="1" outlineLevel="1">
      <c r="B114" s="93"/>
      <c r="C114" s="121" t="s">
        <v>108</v>
      </c>
      <c r="D114" s="94"/>
      <c r="E114" s="94"/>
      <c r="F114" s="94"/>
      <c r="G114" s="95"/>
      <c r="H114" s="321"/>
      <c r="I114" s="192"/>
      <c r="J114" s="193"/>
      <c r="K114" s="193"/>
      <c r="L114" s="194"/>
    </row>
    <row r="115" spans="2:12" ht="13.5" hidden="1" customHeight="1" outlineLevel="1">
      <c r="B115" s="93"/>
      <c r="C115" s="121"/>
      <c r="D115" s="94"/>
      <c r="E115" s="94"/>
      <c r="F115" s="94"/>
      <c r="G115" s="95"/>
      <c r="H115" s="42"/>
      <c r="I115" s="192"/>
      <c r="J115" s="193"/>
      <c r="K115" s="193"/>
      <c r="L115" s="194"/>
    </row>
    <row r="116" spans="2:12" hidden="1" outlineLevel="1">
      <c r="B116" s="93"/>
      <c r="C116" s="121"/>
      <c r="D116" s="94"/>
      <c r="E116" s="94"/>
      <c r="F116" s="94"/>
      <c r="G116" s="95"/>
      <c r="H116" s="321"/>
      <c r="I116" s="192"/>
      <c r="J116" s="193"/>
      <c r="K116" s="193"/>
      <c r="L116" s="194"/>
    </row>
    <row r="117" spans="2:12" ht="13.5" hidden="1" customHeight="1" outlineLevel="1">
      <c r="B117" s="93"/>
      <c r="C117" s="121"/>
      <c r="D117" s="94"/>
      <c r="E117" s="94"/>
      <c r="F117" s="94"/>
      <c r="G117" s="95"/>
      <c r="H117" s="321"/>
      <c r="I117" s="192"/>
      <c r="J117" s="193"/>
      <c r="K117" s="193"/>
      <c r="L117" s="194"/>
    </row>
    <row r="118" spans="2:12" ht="13.5" hidden="1" customHeight="1" outlineLevel="1">
      <c r="B118" s="125"/>
      <c r="C118" s="140"/>
      <c r="D118" s="105"/>
      <c r="E118" s="105"/>
      <c r="F118" s="105"/>
      <c r="G118" s="106"/>
      <c r="H118" s="321"/>
      <c r="I118" s="192"/>
      <c r="J118" s="193"/>
      <c r="K118" s="193"/>
      <c r="L118" s="194"/>
    </row>
    <row r="119" spans="2:12" ht="13.5" hidden="1" customHeight="1" outlineLevel="1">
      <c r="B119" s="93"/>
      <c r="C119" s="121"/>
      <c r="D119" s="94"/>
      <c r="E119" s="94"/>
      <c r="F119" s="94"/>
      <c r="G119" s="95"/>
      <c r="H119" s="321"/>
      <c r="I119" s="167"/>
      <c r="J119" s="168"/>
      <c r="K119" s="168"/>
      <c r="L119" s="169"/>
    </row>
    <row r="120" spans="2:12" hidden="1" outlineLevel="1">
      <c r="B120" s="93"/>
      <c r="C120" s="121"/>
      <c r="D120" s="94"/>
      <c r="E120" s="94"/>
      <c r="F120" s="94"/>
      <c r="G120" s="95"/>
      <c r="H120" s="321"/>
      <c r="I120" s="167"/>
      <c r="J120" s="168"/>
      <c r="K120" s="168"/>
      <c r="L120" s="169"/>
    </row>
    <row r="121" spans="2:12" ht="13.5" hidden="1" customHeight="1" outlineLevel="1">
      <c r="B121" s="93"/>
      <c r="C121" s="121"/>
      <c r="D121" s="94"/>
      <c r="E121" s="94"/>
      <c r="F121" s="94"/>
      <c r="G121" s="95"/>
      <c r="H121" s="321"/>
      <c r="I121" s="167"/>
      <c r="J121" s="168"/>
      <c r="K121" s="168"/>
      <c r="L121" s="169"/>
    </row>
    <row r="122" spans="2:12" ht="13.5" hidden="1" customHeight="1" outlineLevel="1">
      <c r="B122" s="93"/>
      <c r="C122" s="121"/>
      <c r="D122" s="94"/>
      <c r="E122" s="94"/>
      <c r="F122" s="94"/>
      <c r="G122" s="95"/>
      <c r="H122" s="321"/>
      <c r="I122" s="167"/>
      <c r="J122" s="168"/>
      <c r="K122" s="168"/>
      <c r="L122" s="169"/>
    </row>
    <row r="123" spans="2:12" ht="13.5" hidden="1" customHeight="1" outlineLevel="1">
      <c r="B123" s="93"/>
      <c r="C123" s="121"/>
      <c r="D123" s="94"/>
      <c r="E123" s="94"/>
      <c r="F123" s="94"/>
      <c r="G123" s="95"/>
      <c r="H123" s="321"/>
      <c r="I123" s="167"/>
      <c r="J123" s="168"/>
      <c r="K123" s="168"/>
      <c r="L123" s="169"/>
    </row>
    <row r="124" spans="2:12" ht="13.5" hidden="1" customHeight="1" outlineLevel="1">
      <c r="B124" s="93"/>
      <c r="C124" s="121"/>
      <c r="D124" s="94"/>
      <c r="E124" s="94"/>
      <c r="F124" s="94"/>
      <c r="G124" s="95"/>
      <c r="H124" s="321"/>
      <c r="I124" s="167"/>
      <c r="J124" s="168"/>
      <c r="K124" s="168"/>
      <c r="L124" s="169"/>
    </row>
    <row r="125" spans="2:12" hidden="1" outlineLevel="1">
      <c r="B125" s="93"/>
      <c r="C125" s="121"/>
      <c r="D125" s="94"/>
      <c r="E125" s="94"/>
      <c r="F125" s="94"/>
      <c r="G125" s="95"/>
      <c r="H125" s="321"/>
      <c r="I125" s="167"/>
      <c r="J125" s="168"/>
      <c r="K125" s="168"/>
      <c r="L125" s="169"/>
    </row>
    <row r="126" spans="2:12" hidden="1" outlineLevel="1">
      <c r="B126" s="93"/>
      <c r="C126" s="121"/>
      <c r="D126" s="94"/>
      <c r="E126" s="94"/>
      <c r="F126" s="94"/>
      <c r="G126" s="95"/>
      <c r="H126" s="321"/>
      <c r="I126" s="167"/>
      <c r="J126" s="168"/>
      <c r="K126" s="168"/>
      <c r="L126" s="169"/>
    </row>
    <row r="127" spans="2:12" ht="12.75" hidden="1" outlineLevel="1" thickBot="1">
      <c r="B127" s="125"/>
      <c r="C127" s="140"/>
      <c r="D127" s="105"/>
      <c r="E127" s="105"/>
      <c r="F127" s="105"/>
      <c r="G127" s="106"/>
      <c r="H127" s="321"/>
      <c r="I127" s="170"/>
      <c r="J127" s="171"/>
      <c r="K127" s="171"/>
      <c r="L127" s="172"/>
    </row>
    <row r="128" spans="2:12" collapsed="1">
      <c r="B128" s="90" t="s">
        <v>144</v>
      </c>
      <c r="C128" s="117" t="s">
        <v>108</v>
      </c>
      <c r="D128" s="118">
        <f>SUMIF($C$104:$C$127,"U",D$104:D$127)</f>
        <v>27400</v>
      </c>
      <c r="E128" s="118">
        <f>SUMIF($C$104:$C$127,"U",E$104:E$127)</f>
        <v>10500</v>
      </c>
      <c r="F128" s="118">
        <f>SUMIF($C$104:$C$127,"U",F$104:F$127)</f>
        <v>3500</v>
      </c>
      <c r="G128" s="119">
        <f>SUMIF($C$104:$C$127,"U",G$104:G$127)</f>
        <v>0</v>
      </c>
      <c r="H128" s="321"/>
      <c r="I128" s="229"/>
      <c r="J128" s="229"/>
      <c r="K128" s="229"/>
      <c r="L128" s="229"/>
    </row>
    <row r="129" spans="2:14" ht="12.75" thickBot="1">
      <c r="B129" s="128" t="s">
        <v>145</v>
      </c>
      <c r="C129" s="129" t="s">
        <v>115</v>
      </c>
      <c r="D129" s="130">
        <f>SUMIF($C$104:$C$127,"I",D$104:D$127)</f>
        <v>0</v>
      </c>
      <c r="E129" s="130">
        <f>SUMIF($C$104:$C$127,"I",E$104:E$127)</f>
        <v>0</v>
      </c>
      <c r="F129" s="130">
        <f>SUMIF($C$104:$C$127,"I",F$104:F$127)</f>
        <v>0</v>
      </c>
      <c r="G129" s="131">
        <f>SUMIF($C$104:$C$127,"I",G$104:G$127)</f>
        <v>0</v>
      </c>
      <c r="H129" s="321"/>
      <c r="I129" s="230"/>
      <c r="J129" s="230"/>
      <c r="K129" s="230"/>
      <c r="L129" s="230"/>
      <c r="M129" s="321"/>
      <c r="N129" s="321"/>
    </row>
    <row r="130" spans="2:14" ht="12.75" thickBot="1">
      <c r="B130" s="322" t="s">
        <v>146</v>
      </c>
      <c r="C130" s="132"/>
      <c r="D130" s="133">
        <f>SUM(D128:D129)</f>
        <v>27400</v>
      </c>
      <c r="E130" s="133">
        <f>SUM(E128:E129)</f>
        <v>10500</v>
      </c>
      <c r="F130" s="133">
        <f>SUM(F128:F129)</f>
        <v>3500</v>
      </c>
      <c r="G130" s="134">
        <f>SUM(G128:G129)</f>
        <v>0</v>
      </c>
      <c r="H130" s="321"/>
      <c r="I130" s="230"/>
      <c r="J130" s="230"/>
      <c r="K130" s="230"/>
      <c r="L130" s="230"/>
      <c r="M130" s="321"/>
      <c r="N130" s="321"/>
    </row>
    <row r="132" spans="2:14" s="57" customFormat="1" ht="27" customHeight="1" thickBot="1">
      <c r="B132" s="56" t="s">
        <v>155</v>
      </c>
      <c r="C132" s="112"/>
      <c r="H132" s="321"/>
      <c r="I132" s="328" t="s">
        <v>150</v>
      </c>
      <c r="J132" s="328"/>
      <c r="K132" s="328"/>
      <c r="L132" s="328"/>
    </row>
    <row r="133" spans="2:14" s="42" customFormat="1" ht="22.5" customHeight="1" thickBot="1">
      <c r="B133" s="113" t="s">
        <v>5</v>
      </c>
      <c r="C133" s="114" t="s">
        <v>104</v>
      </c>
      <c r="D133" s="115" t="str">
        <f>D9</f>
        <v>2022</v>
      </c>
      <c r="E133" s="115" t="str">
        <f>E9</f>
        <v>2023</v>
      </c>
      <c r="F133" s="115" t="str">
        <f>F9</f>
        <v>2024</v>
      </c>
      <c r="G133" s="116" t="str">
        <f>G9</f>
        <v>2025</v>
      </c>
      <c r="H133" s="321"/>
      <c r="I133" s="226" t="str">
        <f>D133</f>
        <v>2022</v>
      </c>
      <c r="J133" s="227" t="str">
        <f t="shared" ref="J133" si="13">E133</f>
        <v>2023</v>
      </c>
      <c r="K133" s="227" t="str">
        <f t="shared" ref="K133" si="14">F133</f>
        <v>2024</v>
      </c>
      <c r="L133" s="228" t="str">
        <f t="shared" ref="L133" si="15">G133</f>
        <v>2025</v>
      </c>
      <c r="M133" s="321"/>
      <c r="N133" s="87"/>
    </row>
    <row r="134" spans="2:14" ht="24.75" thickBot="1">
      <c r="B134" s="98" t="s">
        <v>156</v>
      </c>
      <c r="C134" s="121" t="s">
        <v>108</v>
      </c>
      <c r="D134" s="94"/>
      <c r="E134" s="94"/>
      <c r="F134" s="94"/>
      <c r="G134" s="95">
        <v>16000</v>
      </c>
      <c r="H134" s="321"/>
      <c r="I134" s="234" t="s">
        <v>75</v>
      </c>
      <c r="J134" s="165"/>
      <c r="K134" s="165"/>
      <c r="L134" s="166"/>
      <c r="M134" s="321"/>
      <c r="N134" s="321"/>
    </row>
    <row r="135" spans="2:14" s="223" customFormat="1" ht="13.5" hidden="1" customHeight="1" outlineLevel="1">
      <c r="B135" s="93"/>
      <c r="C135" s="121" t="s">
        <v>108</v>
      </c>
      <c r="D135" s="94"/>
      <c r="E135" s="94"/>
      <c r="F135" s="94"/>
      <c r="G135" s="95"/>
      <c r="H135" s="321"/>
      <c r="I135" s="167"/>
      <c r="J135" s="168"/>
      <c r="K135" s="168"/>
      <c r="L135" s="169"/>
      <c r="M135" s="321"/>
      <c r="N135" s="161"/>
    </row>
    <row r="136" spans="2:14" hidden="1" outlineLevel="1">
      <c r="B136" s="93"/>
      <c r="C136" s="121"/>
      <c r="D136" s="94"/>
      <c r="E136" s="94"/>
      <c r="F136" s="94"/>
      <c r="G136" s="95"/>
      <c r="H136" s="57"/>
      <c r="I136" s="167"/>
      <c r="J136" s="168"/>
      <c r="K136" s="168"/>
      <c r="L136" s="169"/>
      <c r="M136" s="321"/>
      <c r="N136" s="321"/>
    </row>
    <row r="137" spans="2:14" hidden="1" outlineLevel="1">
      <c r="B137" s="93"/>
      <c r="C137" s="121"/>
      <c r="D137" s="94"/>
      <c r="E137" s="94"/>
      <c r="F137" s="94"/>
      <c r="G137" s="95"/>
      <c r="H137" s="321"/>
      <c r="I137" s="167"/>
      <c r="J137" s="168"/>
      <c r="K137" s="168"/>
      <c r="L137" s="169"/>
      <c r="M137" s="321"/>
      <c r="N137" s="321"/>
    </row>
    <row r="138" spans="2:14" hidden="1" outlineLevel="1">
      <c r="B138" s="93"/>
      <c r="C138" s="121"/>
      <c r="D138" s="94"/>
      <c r="E138" s="94"/>
      <c r="F138" s="94"/>
      <c r="G138" s="95"/>
      <c r="H138" s="321"/>
      <c r="I138" s="167"/>
      <c r="J138" s="168"/>
      <c r="K138" s="168"/>
      <c r="L138" s="169"/>
      <c r="M138" s="321"/>
      <c r="N138" s="321"/>
    </row>
    <row r="139" spans="2:14" hidden="1" outlineLevel="1">
      <c r="B139" s="93"/>
      <c r="C139" s="121"/>
      <c r="D139" s="94"/>
      <c r="E139" s="94"/>
      <c r="F139" s="94"/>
      <c r="G139" s="95"/>
      <c r="H139" s="321"/>
      <c r="I139" s="167"/>
      <c r="J139" s="168"/>
      <c r="K139" s="168"/>
      <c r="L139" s="169"/>
      <c r="M139" s="321"/>
      <c r="N139" s="321"/>
    </row>
    <row r="140" spans="2:14" hidden="1" outlineLevel="1">
      <c r="B140" s="93"/>
      <c r="C140" s="121"/>
      <c r="D140" s="94"/>
      <c r="E140" s="94"/>
      <c r="F140" s="94"/>
      <c r="G140" s="95"/>
      <c r="H140" s="321"/>
      <c r="I140" s="167"/>
      <c r="J140" s="168"/>
      <c r="K140" s="168"/>
      <c r="L140" s="169"/>
      <c r="M140" s="321"/>
      <c r="N140" s="321"/>
    </row>
    <row r="141" spans="2:14" ht="13.5" hidden="1" customHeight="1" outlineLevel="1">
      <c r="B141" s="93"/>
      <c r="C141" s="121"/>
      <c r="D141" s="94"/>
      <c r="E141" s="94"/>
      <c r="F141" s="94"/>
      <c r="G141" s="95"/>
      <c r="H141" s="321"/>
      <c r="I141" s="167"/>
      <c r="J141" s="168"/>
      <c r="K141" s="168"/>
      <c r="L141" s="169"/>
      <c r="M141" s="321"/>
      <c r="N141" s="321"/>
    </row>
    <row r="142" spans="2:14" hidden="1" outlineLevel="1">
      <c r="B142" s="93"/>
      <c r="C142" s="121"/>
      <c r="D142" s="94"/>
      <c r="E142" s="94"/>
      <c r="F142" s="94"/>
      <c r="G142" s="95"/>
      <c r="H142" s="321"/>
      <c r="I142" s="167"/>
      <c r="J142" s="168"/>
      <c r="K142" s="168"/>
      <c r="L142" s="169"/>
      <c r="M142" s="321"/>
      <c r="N142" s="321"/>
    </row>
    <row r="143" spans="2:14" hidden="1" outlineLevel="1">
      <c r="B143" s="93"/>
      <c r="C143" s="121"/>
      <c r="D143" s="94"/>
      <c r="E143" s="94"/>
      <c r="F143" s="94"/>
      <c r="G143" s="95"/>
      <c r="H143" s="321"/>
      <c r="I143" s="167"/>
      <c r="J143" s="168"/>
      <c r="K143" s="168"/>
      <c r="L143" s="169"/>
      <c r="M143" s="321"/>
      <c r="N143" s="321"/>
    </row>
    <row r="144" spans="2:14" hidden="1" outlineLevel="1">
      <c r="B144" s="93"/>
      <c r="C144" s="121"/>
      <c r="D144" s="94"/>
      <c r="E144" s="94"/>
      <c r="F144" s="94"/>
      <c r="G144" s="95"/>
      <c r="H144" s="321"/>
      <c r="I144" s="167"/>
      <c r="J144" s="168"/>
      <c r="K144" s="168"/>
      <c r="L144" s="169"/>
      <c r="M144" s="321"/>
      <c r="N144" s="321"/>
    </row>
    <row r="145" spans="2:14" hidden="1" outlineLevel="1">
      <c r="B145" s="93"/>
      <c r="C145" s="121"/>
      <c r="D145" s="94"/>
      <c r="E145" s="94"/>
      <c r="F145" s="94"/>
      <c r="G145" s="95"/>
      <c r="H145" s="321"/>
      <c r="I145" s="167"/>
      <c r="J145" s="168"/>
      <c r="K145" s="168"/>
      <c r="L145" s="169"/>
      <c r="M145" s="321"/>
      <c r="N145" s="321"/>
    </row>
    <row r="146" spans="2:14" ht="13.5" hidden="1" customHeight="1" outlineLevel="1">
      <c r="B146" s="93"/>
      <c r="C146" s="121"/>
      <c r="D146" s="94"/>
      <c r="E146" s="94"/>
      <c r="F146" s="94"/>
      <c r="G146" s="95"/>
      <c r="H146" s="321"/>
      <c r="I146" s="167"/>
      <c r="J146" s="168"/>
      <c r="K146" s="168"/>
      <c r="L146" s="169"/>
      <c r="M146" s="321"/>
      <c r="N146" s="321"/>
    </row>
    <row r="147" spans="2:14" ht="13.5" hidden="1" customHeight="1" outlineLevel="1">
      <c r="B147" s="93"/>
      <c r="C147" s="121"/>
      <c r="D147" s="94"/>
      <c r="E147" s="94"/>
      <c r="F147" s="94"/>
      <c r="G147" s="95"/>
      <c r="H147" s="321"/>
      <c r="I147" s="167"/>
      <c r="J147" s="168"/>
      <c r="K147" s="168"/>
      <c r="L147" s="169"/>
      <c r="M147" s="321"/>
      <c r="N147" s="321"/>
    </row>
    <row r="148" spans="2:14" ht="13.5" hidden="1" customHeight="1" outlineLevel="1">
      <c r="B148" s="93"/>
      <c r="C148" s="121"/>
      <c r="D148" s="94"/>
      <c r="E148" s="94"/>
      <c r="F148" s="94"/>
      <c r="G148" s="95"/>
      <c r="H148" s="321"/>
      <c r="I148" s="167"/>
      <c r="J148" s="168"/>
      <c r="K148" s="168"/>
      <c r="L148" s="169"/>
      <c r="M148" s="321"/>
      <c r="N148" s="321"/>
    </row>
    <row r="149" spans="2:14" hidden="1" outlineLevel="1">
      <c r="B149" s="93"/>
      <c r="C149" s="121"/>
      <c r="D149" s="94"/>
      <c r="E149" s="94"/>
      <c r="F149" s="94"/>
      <c r="G149" s="95"/>
      <c r="H149" s="321"/>
      <c r="I149" s="167"/>
      <c r="J149" s="168"/>
      <c r="K149" s="168"/>
      <c r="L149" s="169"/>
      <c r="M149" s="321"/>
      <c r="N149" s="321"/>
    </row>
    <row r="150" spans="2:14" hidden="1" outlineLevel="1">
      <c r="B150" s="93"/>
      <c r="C150" s="121"/>
      <c r="D150" s="94"/>
      <c r="E150" s="94"/>
      <c r="F150" s="94"/>
      <c r="G150" s="95"/>
      <c r="H150" s="321"/>
      <c r="I150" s="167"/>
      <c r="J150" s="168"/>
      <c r="K150" s="168"/>
      <c r="L150" s="169"/>
      <c r="M150" s="321"/>
      <c r="N150" s="321"/>
    </row>
    <row r="151" spans="2:14" ht="12.75" hidden="1" outlineLevel="1" thickBot="1">
      <c r="B151" s="125"/>
      <c r="C151" s="140"/>
      <c r="D151" s="105"/>
      <c r="E151" s="105"/>
      <c r="F151" s="105"/>
      <c r="G151" s="106"/>
      <c r="H151" s="321"/>
      <c r="I151" s="170"/>
      <c r="J151" s="171"/>
      <c r="K151" s="171"/>
      <c r="L151" s="172"/>
      <c r="M151" s="321"/>
      <c r="N151" s="321"/>
    </row>
    <row r="152" spans="2:14" collapsed="1">
      <c r="B152" s="90" t="s">
        <v>144</v>
      </c>
      <c r="C152" s="117" t="s">
        <v>108</v>
      </c>
      <c r="D152" s="118">
        <f>SUMIF($C$134:$C$151,"U",D$134:D$151)</f>
        <v>0</v>
      </c>
      <c r="E152" s="118">
        <f>SUMIF($C$134:$C$151,"U",E$134:E$151)</f>
        <v>0</v>
      </c>
      <c r="F152" s="118">
        <f>SUMIF($C$134:$C$151,"U",F$134:F$151)</f>
        <v>0</v>
      </c>
      <c r="G152" s="119">
        <f>SUMIF($C$134:$C$151,"U",G$134:G$151)</f>
        <v>16000</v>
      </c>
      <c r="H152" s="321"/>
      <c r="I152" s="229"/>
      <c r="J152" s="229"/>
      <c r="K152" s="229"/>
      <c r="L152" s="229"/>
      <c r="M152" s="321"/>
      <c r="N152" s="321"/>
    </row>
    <row r="153" spans="2:14" ht="12.75" thickBot="1">
      <c r="B153" s="128" t="s">
        <v>145</v>
      </c>
      <c r="C153" s="129" t="s">
        <v>115</v>
      </c>
      <c r="D153" s="130">
        <f>SUMIF($C$134:$C$151,"I",D$134:D$151)</f>
        <v>0</v>
      </c>
      <c r="E153" s="130">
        <f>SUMIF($C$134:$C$151,"I",E$134:E$151)</f>
        <v>0</v>
      </c>
      <c r="F153" s="130">
        <f>SUMIF($C$134:$C$151,"I",F$134:F$151)</f>
        <v>0</v>
      </c>
      <c r="G153" s="131">
        <f>SUMIF($C$134:$C$151,"I",G$134:G$151)</f>
        <v>0</v>
      </c>
      <c r="H153" s="321"/>
      <c r="I153" s="230"/>
      <c r="J153" s="230"/>
      <c r="K153" s="230"/>
      <c r="L153" s="230"/>
      <c r="M153" s="321"/>
      <c r="N153" s="321"/>
    </row>
    <row r="154" spans="2:14" ht="12.75" thickBot="1">
      <c r="B154" s="322" t="s">
        <v>146</v>
      </c>
      <c r="C154" s="132"/>
      <c r="D154" s="133">
        <f>SUM(D152:D153)</f>
        <v>0</v>
      </c>
      <c r="E154" s="133">
        <f t="shared" ref="E154:G154" si="16">SUM(E152:E153)</f>
        <v>0</v>
      </c>
      <c r="F154" s="133">
        <f t="shared" si="16"/>
        <v>0</v>
      </c>
      <c r="G154" s="134">
        <f t="shared" si="16"/>
        <v>16000</v>
      </c>
      <c r="H154" s="321"/>
      <c r="I154" s="230"/>
      <c r="J154" s="230"/>
      <c r="K154" s="230"/>
      <c r="L154" s="230"/>
      <c r="M154" s="321"/>
      <c r="N154" s="321"/>
    </row>
    <row r="156" spans="2:14" s="57" customFormat="1" ht="27" customHeight="1" thickBot="1">
      <c r="B156" s="56" t="s">
        <v>157</v>
      </c>
      <c r="C156" s="112"/>
      <c r="H156" s="321"/>
      <c r="I156" s="328" t="s">
        <v>150</v>
      </c>
      <c r="J156" s="328"/>
      <c r="K156" s="328"/>
      <c r="L156" s="328"/>
    </row>
    <row r="157" spans="2:14" s="42" customFormat="1" ht="22.5" customHeight="1" thickBot="1">
      <c r="B157" s="113" t="s">
        <v>5</v>
      </c>
      <c r="C157" s="114" t="s">
        <v>104</v>
      </c>
      <c r="D157" s="115" t="str">
        <f>D9</f>
        <v>2022</v>
      </c>
      <c r="E157" s="115" t="str">
        <f>E9</f>
        <v>2023</v>
      </c>
      <c r="F157" s="115" t="str">
        <f>F9</f>
        <v>2024</v>
      </c>
      <c r="G157" s="116" t="str">
        <f>G9</f>
        <v>2025</v>
      </c>
      <c r="H157" s="321"/>
      <c r="I157" s="226" t="str">
        <f>D157</f>
        <v>2022</v>
      </c>
      <c r="J157" s="227" t="str">
        <f t="shared" ref="J157" si="17">E157</f>
        <v>2023</v>
      </c>
      <c r="K157" s="227" t="str">
        <f t="shared" ref="K157" si="18">F157</f>
        <v>2024</v>
      </c>
      <c r="L157" s="228" t="str">
        <f t="shared" ref="L157" si="19">G157</f>
        <v>2025</v>
      </c>
      <c r="M157" s="321"/>
      <c r="N157" s="87"/>
    </row>
    <row r="158" spans="2:14" s="42" customFormat="1">
      <c r="B158" s="93" t="s">
        <v>158</v>
      </c>
      <c r="C158" s="117" t="s">
        <v>108</v>
      </c>
      <c r="D158" s="91"/>
      <c r="E158" s="91"/>
      <c r="F158" s="91"/>
      <c r="G158" s="92"/>
      <c r="H158" s="57"/>
      <c r="I158" s="164">
        <v>7000</v>
      </c>
      <c r="J158" s="165"/>
      <c r="K158" s="165"/>
      <c r="L158" s="166"/>
      <c r="N158" s="161"/>
    </row>
    <row r="159" spans="2:14" s="223" customFormat="1" ht="13.5" customHeight="1">
      <c r="B159" s="98" t="s">
        <v>159</v>
      </c>
      <c r="C159" s="121" t="s">
        <v>108</v>
      </c>
      <c r="D159" s="94">
        <v>317</v>
      </c>
      <c r="E159" s="94"/>
      <c r="F159" s="94"/>
      <c r="G159" s="95"/>
      <c r="H159" s="42"/>
      <c r="I159" s="167">
        <f>482-15-150</f>
        <v>317</v>
      </c>
      <c r="J159" s="168"/>
      <c r="K159" s="168"/>
      <c r="L159" s="169"/>
      <c r="M159" s="321"/>
      <c r="N159" s="321"/>
    </row>
    <row r="160" spans="2:14">
      <c r="B160" s="98" t="s">
        <v>160</v>
      </c>
      <c r="C160" s="121" t="s">
        <v>108</v>
      </c>
      <c r="D160" s="94">
        <v>340</v>
      </c>
      <c r="E160" s="94"/>
      <c r="F160" s="94"/>
      <c r="G160" s="95"/>
      <c r="H160" s="42"/>
      <c r="I160" s="167">
        <f>53+287</f>
        <v>340</v>
      </c>
      <c r="J160" s="168"/>
      <c r="K160" s="168"/>
      <c r="L160" s="169"/>
      <c r="M160" s="321"/>
      <c r="N160" s="321"/>
    </row>
    <row r="161" spans="2:12">
      <c r="B161" s="100" t="s">
        <v>161</v>
      </c>
      <c r="C161" s="121" t="s">
        <v>108</v>
      </c>
      <c r="D161" s="94"/>
      <c r="E161" s="321"/>
      <c r="F161" s="94"/>
      <c r="G161" s="94">
        <v>4000</v>
      </c>
      <c r="H161" s="321"/>
      <c r="I161" s="189" t="s">
        <v>162</v>
      </c>
      <c r="J161" s="168"/>
      <c r="K161" s="168"/>
      <c r="L161" s="169"/>
    </row>
    <row r="162" spans="2:12" ht="13.5" customHeight="1">
      <c r="B162" s="100" t="s">
        <v>163</v>
      </c>
      <c r="C162" s="121" t="s">
        <v>108</v>
      </c>
      <c r="D162" s="94"/>
      <c r="E162" s="94"/>
      <c r="F162" s="94">
        <v>4900</v>
      </c>
      <c r="G162" s="95"/>
      <c r="H162" s="321"/>
      <c r="I162" s="189" t="s">
        <v>164</v>
      </c>
      <c r="J162" s="168"/>
      <c r="K162" s="168"/>
      <c r="L162" s="169"/>
    </row>
    <row r="163" spans="2:12" ht="13.5" customHeight="1" thickBot="1">
      <c r="B163" s="100" t="s">
        <v>165</v>
      </c>
      <c r="C163" s="121" t="s">
        <v>108</v>
      </c>
      <c r="D163" s="94"/>
      <c r="E163" s="94"/>
      <c r="F163" s="94"/>
      <c r="G163" s="95"/>
      <c r="H163" s="143"/>
      <c r="I163" s="189" t="s">
        <v>166</v>
      </c>
      <c r="J163" s="168"/>
      <c r="K163" s="168"/>
      <c r="L163" s="169"/>
    </row>
    <row r="164" spans="2:12" ht="13.5" hidden="1" customHeight="1" outlineLevel="1">
      <c r="B164" s="100"/>
      <c r="C164" s="137"/>
      <c r="D164" s="94"/>
      <c r="E164" s="94"/>
      <c r="F164" s="94"/>
      <c r="G164" s="95"/>
      <c r="H164" s="143"/>
      <c r="I164" s="167"/>
      <c r="J164" s="168"/>
      <c r="K164" s="168"/>
      <c r="L164" s="169"/>
    </row>
    <row r="165" spans="2:12" ht="13.5" hidden="1" customHeight="1" outlineLevel="1">
      <c r="B165" s="100"/>
      <c r="C165" s="137"/>
      <c r="D165" s="94"/>
      <c r="E165" s="94"/>
      <c r="F165" s="94"/>
      <c r="G165" s="95"/>
      <c r="H165" s="143"/>
      <c r="I165" s="167"/>
      <c r="J165" s="168"/>
      <c r="K165" s="168"/>
      <c r="L165" s="169"/>
    </row>
    <row r="166" spans="2:12" ht="13.5" hidden="1" customHeight="1" outlineLevel="1">
      <c r="B166" s="100"/>
      <c r="C166" s="137"/>
      <c r="D166" s="94"/>
      <c r="E166" s="94"/>
      <c r="F166" s="94"/>
      <c r="G166" s="95"/>
      <c r="H166" s="57"/>
      <c r="I166" s="167"/>
      <c r="J166" s="168"/>
      <c r="K166" s="168"/>
      <c r="L166" s="169"/>
    </row>
    <row r="167" spans="2:12" ht="13.5" hidden="1" customHeight="1" outlineLevel="1">
      <c r="B167" s="100"/>
      <c r="C167" s="137"/>
      <c r="D167" s="94"/>
      <c r="E167" s="94"/>
      <c r="F167" s="94"/>
      <c r="G167" s="95"/>
      <c r="H167" s="57"/>
      <c r="I167" s="167"/>
      <c r="J167" s="168"/>
      <c r="K167" s="168"/>
      <c r="L167" s="169"/>
    </row>
    <row r="168" spans="2:12" hidden="1" outlineLevel="1">
      <c r="B168" s="100"/>
      <c r="C168" s="137"/>
      <c r="D168" s="94"/>
      <c r="E168" s="94"/>
      <c r="F168" s="94"/>
      <c r="G168" s="95"/>
      <c r="H168" s="57"/>
      <c r="I168" s="167"/>
      <c r="J168" s="168"/>
      <c r="K168" s="168"/>
      <c r="L168" s="169"/>
    </row>
    <row r="169" spans="2:12" ht="13.5" hidden="1" customHeight="1" outlineLevel="1">
      <c r="B169" s="100"/>
      <c r="C169" s="137"/>
      <c r="D169" s="94"/>
      <c r="E169" s="94"/>
      <c r="F169" s="94"/>
      <c r="G169" s="95"/>
      <c r="H169" s="42"/>
      <c r="I169" s="167"/>
      <c r="J169" s="168"/>
      <c r="K169" s="168"/>
      <c r="L169" s="169"/>
    </row>
    <row r="170" spans="2:12" hidden="1" outlineLevel="1">
      <c r="B170" s="100"/>
      <c r="C170" s="137"/>
      <c r="D170" s="94"/>
      <c r="E170" s="94"/>
      <c r="F170" s="94"/>
      <c r="G170" s="95"/>
      <c r="H170" s="321"/>
      <c r="I170" s="167"/>
      <c r="J170" s="168"/>
      <c r="K170" s="168"/>
      <c r="L170" s="169"/>
    </row>
    <row r="171" spans="2:12" hidden="1" outlineLevel="1">
      <c r="B171" s="100"/>
      <c r="C171" s="137"/>
      <c r="D171" s="94"/>
      <c r="E171" s="94"/>
      <c r="F171" s="94"/>
      <c r="G171" s="95"/>
      <c r="H171" s="321"/>
      <c r="I171" s="167"/>
      <c r="J171" s="168"/>
      <c r="K171" s="168"/>
      <c r="L171" s="169"/>
    </row>
    <row r="172" spans="2:12" ht="13.5" hidden="1" customHeight="1" outlineLevel="1">
      <c r="B172" s="100"/>
      <c r="C172" s="137"/>
      <c r="D172" s="94"/>
      <c r="E172" s="94"/>
      <c r="F172" s="94"/>
      <c r="G172" s="95"/>
      <c r="H172" s="57"/>
      <c r="I172" s="167"/>
      <c r="J172" s="168"/>
      <c r="K172" s="168"/>
      <c r="L172" s="169"/>
    </row>
    <row r="173" spans="2:12" ht="13.5" hidden="1" customHeight="1" outlineLevel="1">
      <c r="B173" s="100"/>
      <c r="C173" s="137"/>
      <c r="D173" s="94"/>
      <c r="E173" s="94"/>
      <c r="F173" s="94"/>
      <c r="G173" s="95"/>
      <c r="H173" s="57"/>
      <c r="I173" s="167"/>
      <c r="J173" s="168"/>
      <c r="K173" s="168"/>
      <c r="L173" s="169"/>
    </row>
    <row r="174" spans="2:12" ht="13.5" hidden="1" customHeight="1" outlineLevel="1">
      <c r="B174" s="100"/>
      <c r="C174" s="137"/>
      <c r="D174" s="94"/>
      <c r="E174" s="94"/>
      <c r="F174" s="94"/>
      <c r="G174" s="95"/>
      <c r="H174" s="42"/>
      <c r="I174" s="167"/>
      <c r="J174" s="168"/>
      <c r="K174" s="168"/>
      <c r="L174" s="169"/>
    </row>
    <row r="175" spans="2:12" hidden="1" outlineLevel="1">
      <c r="B175" s="100"/>
      <c r="C175" s="137"/>
      <c r="D175" s="94"/>
      <c r="E175" s="94"/>
      <c r="F175" s="94"/>
      <c r="G175" s="95"/>
      <c r="H175" s="42"/>
      <c r="I175" s="167"/>
      <c r="J175" s="168"/>
      <c r="K175" s="168"/>
      <c r="L175" s="169"/>
    </row>
    <row r="176" spans="2:12" hidden="1" outlineLevel="1">
      <c r="B176" s="100"/>
      <c r="C176" s="137"/>
      <c r="D176" s="94"/>
      <c r="E176" s="94"/>
      <c r="F176" s="94"/>
      <c r="G176" s="95"/>
      <c r="H176" s="42"/>
      <c r="I176" s="167"/>
      <c r="J176" s="168"/>
      <c r="K176" s="168"/>
      <c r="L176" s="169"/>
    </row>
    <row r="177" spans="1:20" ht="12.75" hidden="1" outlineLevel="1" thickBot="1">
      <c r="A177" s="321"/>
      <c r="B177" s="104"/>
      <c r="C177" s="138"/>
      <c r="D177" s="105"/>
      <c r="E177" s="105"/>
      <c r="F177" s="105"/>
      <c r="G177" s="106"/>
      <c r="H177" s="321"/>
      <c r="I177" s="170"/>
      <c r="J177" s="171"/>
      <c r="K177" s="171"/>
      <c r="L177" s="172"/>
      <c r="M177" s="321"/>
      <c r="N177" s="321"/>
      <c r="O177" s="321"/>
      <c r="P177" s="321"/>
      <c r="Q177" s="321"/>
      <c r="R177" s="321"/>
      <c r="S177" s="321"/>
      <c r="T177" s="321"/>
    </row>
    <row r="178" spans="1:20" collapsed="1">
      <c r="A178" s="321"/>
      <c r="B178" s="90" t="s">
        <v>144</v>
      </c>
      <c r="C178" s="117" t="s">
        <v>108</v>
      </c>
      <c r="D178" s="118">
        <f>SUMIF($C$158:$C$177,"U",D$158:D$177)</f>
        <v>657</v>
      </c>
      <c r="E178" s="118">
        <f>SUMIF($C$158:$C$177,"U",E$158:E$177)</f>
        <v>0</v>
      </c>
      <c r="F178" s="118">
        <f>SUMIF($C$158:$C$177,"U",F$158:F$177)</f>
        <v>4900</v>
      </c>
      <c r="G178" s="119">
        <f>SUMIF($C$158:$C$177,"U",G$158:G$177)</f>
        <v>4000</v>
      </c>
      <c r="H178" s="44"/>
      <c r="I178" s="229"/>
      <c r="J178" s="229"/>
      <c r="K178" s="229"/>
      <c r="L178" s="229"/>
      <c r="M178" s="321"/>
      <c r="N178" s="321"/>
      <c r="O178" s="321"/>
      <c r="P178" s="321"/>
      <c r="Q178" s="321"/>
      <c r="R178" s="321"/>
      <c r="S178" s="321"/>
      <c r="T178" s="321"/>
    </row>
    <row r="179" spans="1:20" ht="12.75" thickBot="1">
      <c r="A179" s="321"/>
      <c r="B179" s="128" t="s">
        <v>145</v>
      </c>
      <c r="C179" s="129" t="s">
        <v>115</v>
      </c>
      <c r="D179" s="130">
        <f>SUMIF($C$158:$C$177,"I",D$158:D$177)</f>
        <v>0</v>
      </c>
      <c r="E179" s="130">
        <f>SUMIF($C$158:$C$177,"I",E$158:E$177)</f>
        <v>0</v>
      </c>
      <c r="F179" s="130">
        <f>SUMIF($C$158:$C$177,"I",F$158:F$177)</f>
        <v>0</v>
      </c>
      <c r="G179" s="131">
        <f>SUMIF($C$158:$C$177,"I",G$158:G$177)</f>
        <v>0</v>
      </c>
      <c r="H179" s="321"/>
      <c r="M179" s="321"/>
      <c r="N179" s="321"/>
      <c r="O179" s="321"/>
      <c r="P179" s="321"/>
      <c r="Q179" s="321"/>
      <c r="R179" s="321"/>
      <c r="S179" s="321"/>
      <c r="T179" s="321"/>
    </row>
    <row r="180" spans="1:20" ht="12.75" thickBot="1">
      <c r="A180" s="321"/>
      <c r="B180" s="322" t="s">
        <v>146</v>
      </c>
      <c r="C180" s="132"/>
      <c r="D180" s="133">
        <f>SUM(D178:D179)</f>
        <v>657</v>
      </c>
      <c r="E180" s="133">
        <f t="shared" ref="E180:G180" si="20">SUM(E178:E179)</f>
        <v>0</v>
      </c>
      <c r="F180" s="133">
        <f t="shared" si="20"/>
        <v>4900</v>
      </c>
      <c r="G180" s="134">
        <f t="shared" si="20"/>
        <v>4000</v>
      </c>
      <c r="H180" s="321"/>
      <c r="I180" s="196"/>
      <c r="J180" s="196"/>
      <c r="K180" s="196"/>
      <c r="L180" s="196"/>
      <c r="M180" s="321"/>
      <c r="N180" s="321"/>
      <c r="O180" s="321"/>
      <c r="P180" s="321"/>
      <c r="Q180" s="321"/>
      <c r="R180" s="321"/>
      <c r="S180" s="321"/>
      <c r="T180" s="321"/>
    </row>
    <row r="181" spans="1:20">
      <c r="A181" s="321"/>
      <c r="D181" s="321"/>
      <c r="E181" s="321"/>
      <c r="F181" s="321"/>
      <c r="G181" s="321"/>
      <c r="H181" s="321"/>
      <c r="I181" s="235"/>
      <c r="J181" s="235"/>
      <c r="K181" s="235"/>
      <c r="L181" s="235"/>
      <c r="M181" s="321"/>
      <c r="N181" s="321"/>
      <c r="O181" s="321"/>
      <c r="P181" s="321"/>
      <c r="Q181" s="321"/>
      <c r="R181" s="321"/>
      <c r="S181" s="321"/>
      <c r="T181" s="321"/>
    </row>
    <row r="182" spans="1:20" s="57" customFormat="1" ht="30.75" thickBot="1">
      <c r="B182" s="157" t="s">
        <v>167</v>
      </c>
      <c r="C182" s="112"/>
      <c r="H182" s="321"/>
      <c r="I182" s="198"/>
      <c r="J182" s="198"/>
      <c r="K182" s="198"/>
      <c r="L182" s="198"/>
    </row>
    <row r="183" spans="1:20" s="42" customFormat="1" ht="22.5" customHeight="1" thickBot="1">
      <c r="B183" s="301" t="s">
        <v>5</v>
      </c>
      <c r="C183" s="302" t="s">
        <v>104</v>
      </c>
      <c r="D183" s="303" t="str">
        <f>D9</f>
        <v>2022</v>
      </c>
      <c r="E183" s="303" t="str">
        <f>E9</f>
        <v>2023</v>
      </c>
      <c r="F183" s="303" t="str">
        <f>F9</f>
        <v>2024</v>
      </c>
      <c r="G183" s="304" t="str">
        <f>G9</f>
        <v>2025</v>
      </c>
      <c r="H183" s="321"/>
      <c r="I183" s="198"/>
      <c r="J183" s="198"/>
      <c r="K183" s="198"/>
      <c r="L183" s="198"/>
      <c r="M183" s="321"/>
    </row>
    <row r="184" spans="1:20" s="42" customFormat="1">
      <c r="B184" s="305" t="s">
        <v>168</v>
      </c>
      <c r="C184" s="273" t="s">
        <v>108</v>
      </c>
      <c r="D184" s="274">
        <v>600</v>
      </c>
      <c r="E184" s="91">
        <v>600</v>
      </c>
      <c r="F184" s="91">
        <v>600</v>
      </c>
      <c r="G184" s="306"/>
      <c r="H184" s="321"/>
      <c r="I184" s="198"/>
      <c r="J184" s="198"/>
      <c r="K184" s="198"/>
      <c r="L184" s="198"/>
    </row>
    <row r="185" spans="1:20" ht="13.5" customHeight="1">
      <c r="A185" s="321"/>
      <c r="B185" s="307" t="s">
        <v>169</v>
      </c>
      <c r="C185" s="267" t="s">
        <v>108</v>
      </c>
      <c r="D185" s="268"/>
      <c r="E185" s="272">
        <v>16199</v>
      </c>
      <c r="F185" s="252">
        <v>10042</v>
      </c>
      <c r="G185" s="293"/>
      <c r="H185" s="321"/>
      <c r="I185" s="198"/>
      <c r="J185" s="198"/>
      <c r="K185" s="198"/>
      <c r="L185" s="198"/>
      <c r="M185" s="321"/>
      <c r="N185" s="321"/>
      <c r="O185" s="321"/>
      <c r="P185" s="321"/>
      <c r="Q185" s="321"/>
      <c r="R185" s="321"/>
      <c r="S185" s="321"/>
      <c r="T185" s="321"/>
    </row>
    <row r="186" spans="1:20" ht="13.5" customHeight="1">
      <c r="A186" s="321"/>
      <c r="B186" s="307" t="s">
        <v>169</v>
      </c>
      <c r="C186" s="267" t="s">
        <v>108</v>
      </c>
      <c r="D186" s="269">
        <v>-16199</v>
      </c>
      <c r="E186" s="272">
        <v>-10042</v>
      </c>
      <c r="F186" s="308"/>
      <c r="G186" s="293"/>
      <c r="H186" s="321"/>
      <c r="I186" s="198"/>
      <c r="J186" s="198"/>
      <c r="K186" s="198"/>
      <c r="L186" s="198"/>
      <c r="M186" s="321"/>
      <c r="N186" s="321"/>
      <c r="O186" s="321"/>
      <c r="P186" s="321"/>
      <c r="Q186" s="321"/>
      <c r="R186" s="321"/>
      <c r="S186" s="321"/>
      <c r="T186" s="321"/>
    </row>
    <row r="187" spans="1:20">
      <c r="A187" s="321"/>
      <c r="B187" s="309" t="s">
        <v>170</v>
      </c>
      <c r="C187" s="270" t="s">
        <v>108</v>
      </c>
      <c r="D187" s="271"/>
      <c r="E187" s="272">
        <v>11250</v>
      </c>
      <c r="F187" s="252">
        <v>4008</v>
      </c>
      <c r="G187" s="293"/>
      <c r="H187" s="321"/>
      <c r="I187" s="198"/>
      <c r="J187" s="198"/>
      <c r="K187" s="198"/>
      <c r="L187" s="198"/>
      <c r="M187" s="321"/>
      <c r="N187" s="321"/>
      <c r="O187" s="321"/>
      <c r="P187" s="321"/>
      <c r="Q187" s="321"/>
      <c r="R187" s="321"/>
      <c r="S187" s="321"/>
      <c r="T187" s="321"/>
    </row>
    <row r="188" spans="1:20" ht="13.5" customHeight="1">
      <c r="A188" s="321"/>
      <c r="B188" s="309" t="s">
        <v>170</v>
      </c>
      <c r="C188" s="270" t="s">
        <v>108</v>
      </c>
      <c r="D188" s="269">
        <v>-11250</v>
      </c>
      <c r="E188" s="272">
        <v>-4008</v>
      </c>
      <c r="F188" s="94"/>
      <c r="G188" s="293"/>
      <c r="H188" s="321"/>
      <c r="I188" s="198"/>
      <c r="J188" s="198"/>
      <c r="K188" s="198"/>
      <c r="L188" s="198"/>
      <c r="M188" s="321"/>
      <c r="N188" s="321"/>
      <c r="O188" s="321"/>
      <c r="P188" s="321"/>
      <c r="Q188" s="321"/>
      <c r="R188" s="321"/>
      <c r="S188" s="321"/>
      <c r="T188" s="321"/>
    </row>
    <row r="189" spans="1:20" ht="13.5" customHeight="1">
      <c r="A189" s="321"/>
      <c r="B189" s="310" t="s">
        <v>171</v>
      </c>
      <c r="C189" s="275" t="s">
        <v>108</v>
      </c>
      <c r="D189" s="159">
        <v>180</v>
      </c>
      <c r="E189" s="105"/>
      <c r="F189" s="105"/>
      <c r="G189" s="295"/>
      <c r="H189" s="321"/>
      <c r="I189" s="198"/>
      <c r="J189" s="198"/>
      <c r="K189" s="198"/>
      <c r="L189" s="198"/>
      <c r="M189" s="321"/>
      <c r="N189" s="321"/>
      <c r="O189" s="321"/>
      <c r="P189" s="321"/>
      <c r="Q189" s="321"/>
      <c r="R189" s="321"/>
      <c r="S189" s="321"/>
      <c r="T189" s="321"/>
    </row>
    <row r="190" spans="1:20" ht="13.5" customHeight="1">
      <c r="A190" s="321"/>
      <c r="B190" s="291" t="s">
        <v>172</v>
      </c>
      <c r="C190" s="144" t="s">
        <v>108</v>
      </c>
      <c r="D190" s="276">
        <v>45</v>
      </c>
      <c r="E190" s="271"/>
      <c r="F190" s="271"/>
      <c r="G190" s="289"/>
      <c r="H190" s="321"/>
      <c r="I190" s="198"/>
      <c r="J190" s="198"/>
      <c r="K190" s="198"/>
      <c r="L190" s="198"/>
      <c r="M190" s="321"/>
      <c r="N190" s="321"/>
      <c r="O190" s="321"/>
      <c r="P190" s="321"/>
      <c r="Q190" s="321"/>
      <c r="R190" s="321"/>
      <c r="S190" s="321"/>
      <c r="T190" s="321"/>
    </row>
    <row r="191" spans="1:20" s="265" customFormat="1" ht="13.5" customHeight="1">
      <c r="A191" s="321"/>
      <c r="B191" s="291" t="s">
        <v>173</v>
      </c>
      <c r="C191" s="144" t="s">
        <v>108</v>
      </c>
      <c r="D191" s="277"/>
      <c r="E191" s="278">
        <v>7500</v>
      </c>
      <c r="F191" s="278">
        <v>7500</v>
      </c>
      <c r="G191" s="311">
        <v>7500</v>
      </c>
      <c r="H191" s="321"/>
      <c r="I191" s="198"/>
      <c r="J191" s="198"/>
      <c r="K191" s="198"/>
      <c r="L191" s="198"/>
      <c r="M191" s="321"/>
      <c r="N191" s="321"/>
      <c r="O191" s="321"/>
      <c r="P191" s="321"/>
      <c r="Q191" s="321"/>
      <c r="R191" s="321"/>
      <c r="S191" s="321"/>
      <c r="T191" s="321"/>
    </row>
    <row r="192" spans="1:20" s="266" customFormat="1" ht="13.5" customHeight="1">
      <c r="A192" s="321"/>
      <c r="B192" s="294" t="s">
        <v>174</v>
      </c>
      <c r="C192" s="280" t="s">
        <v>108</v>
      </c>
      <c r="D192" s="281"/>
      <c r="E192" s="278"/>
      <c r="F192" s="278"/>
      <c r="G192" s="311">
        <v>15000</v>
      </c>
      <c r="H192" s="321"/>
      <c r="I192" s="198"/>
      <c r="J192" s="198"/>
      <c r="K192" s="198"/>
      <c r="L192" s="198"/>
      <c r="M192" s="321"/>
      <c r="N192" s="321"/>
      <c r="O192" s="321"/>
      <c r="P192" s="321"/>
      <c r="Q192" s="321"/>
      <c r="R192" s="321"/>
      <c r="S192" s="321"/>
      <c r="T192" s="321"/>
    </row>
    <row r="193" spans="1:20" s="279" customFormat="1" ht="13.5" customHeight="1">
      <c r="A193" s="321"/>
      <c r="B193" s="309" t="s">
        <v>175</v>
      </c>
      <c r="C193" s="270" t="s">
        <v>108</v>
      </c>
      <c r="D193" s="271">
        <v>200</v>
      </c>
      <c r="E193" s="268"/>
      <c r="F193" s="268"/>
      <c r="G193" s="290"/>
      <c r="H193" s="321"/>
      <c r="I193" s="198"/>
      <c r="J193" s="198"/>
      <c r="K193" s="198"/>
      <c r="L193" s="198"/>
      <c r="M193" s="321"/>
      <c r="N193" s="321"/>
      <c r="O193" s="321"/>
      <c r="P193" s="321"/>
      <c r="Q193" s="321"/>
      <c r="R193" s="321"/>
      <c r="S193" s="321"/>
      <c r="T193" s="321"/>
    </row>
    <row r="194" spans="1:20" s="279" customFormat="1" ht="13.5" customHeight="1">
      <c r="A194" s="321"/>
      <c r="B194" s="309" t="s">
        <v>176</v>
      </c>
      <c r="C194" s="270" t="s">
        <v>108</v>
      </c>
      <c r="D194" s="271">
        <v>1000</v>
      </c>
      <c r="E194" s="268"/>
      <c r="F194" s="268"/>
      <c r="G194" s="290"/>
      <c r="H194" s="321"/>
      <c r="I194" s="198"/>
      <c r="J194" s="198"/>
      <c r="K194" s="198"/>
      <c r="L194" s="198"/>
      <c r="M194" s="321"/>
      <c r="N194" s="321"/>
      <c r="O194" s="321"/>
      <c r="P194" s="321"/>
      <c r="Q194" s="321"/>
      <c r="R194" s="321"/>
      <c r="S194" s="321"/>
      <c r="T194" s="321"/>
    </row>
    <row r="195" spans="1:20" s="299" customFormat="1" ht="13.5" customHeight="1">
      <c r="A195" s="321"/>
      <c r="B195" s="309" t="s">
        <v>177</v>
      </c>
      <c r="C195" s="300" t="s">
        <v>108</v>
      </c>
      <c r="D195" s="271"/>
      <c r="E195" s="268">
        <v>10000</v>
      </c>
      <c r="F195" s="268">
        <v>10000</v>
      </c>
      <c r="G195" s="290">
        <v>10000</v>
      </c>
      <c r="H195" s="321"/>
      <c r="I195" s="198"/>
      <c r="J195" s="198"/>
      <c r="K195" s="198"/>
      <c r="L195" s="198"/>
      <c r="M195" s="321"/>
      <c r="N195" s="321"/>
      <c r="O195" s="321"/>
      <c r="P195" s="321"/>
      <c r="Q195" s="321"/>
      <c r="R195" s="321"/>
      <c r="S195" s="321"/>
      <c r="T195" s="321"/>
    </row>
    <row r="196" spans="1:20" s="320" customFormat="1" ht="13.5" customHeight="1">
      <c r="A196" s="321"/>
      <c r="B196" s="309" t="s">
        <v>178</v>
      </c>
      <c r="C196" s="300" t="s">
        <v>108</v>
      </c>
      <c r="D196" s="271">
        <v>300</v>
      </c>
      <c r="E196" s="268"/>
      <c r="F196" s="268"/>
      <c r="G196" s="290"/>
      <c r="H196" s="321"/>
      <c r="I196" s="198"/>
      <c r="J196" s="198"/>
      <c r="K196" s="198"/>
      <c r="L196" s="198"/>
      <c r="M196" s="321"/>
      <c r="N196" s="321"/>
      <c r="O196" s="321"/>
      <c r="P196" s="321"/>
      <c r="Q196" s="321"/>
      <c r="R196" s="321"/>
      <c r="S196" s="321"/>
      <c r="T196" s="321"/>
    </row>
    <row r="197" spans="1:20" s="321" customFormat="1" ht="13.5" customHeight="1">
      <c r="B197" s="309" t="s">
        <v>179</v>
      </c>
      <c r="C197" s="300" t="s">
        <v>108</v>
      </c>
      <c r="D197" s="271"/>
      <c r="E197" s="268">
        <v>11150</v>
      </c>
      <c r="F197" s="268"/>
      <c r="G197" s="290"/>
      <c r="I197" s="198"/>
      <c r="J197" s="198"/>
      <c r="K197" s="198"/>
      <c r="L197" s="198"/>
    </row>
    <row r="198" spans="1:20">
      <c r="A198" s="321"/>
      <c r="B198" s="309" t="s">
        <v>180</v>
      </c>
      <c r="C198" s="270" t="s">
        <v>108</v>
      </c>
      <c r="D198" s="271">
        <v>-5433</v>
      </c>
      <c r="E198" s="271">
        <v>-53149</v>
      </c>
      <c r="F198" s="271">
        <v>-40550</v>
      </c>
      <c r="G198" s="289">
        <v>-52500</v>
      </c>
      <c r="H198" s="321"/>
      <c r="I198" s="198"/>
      <c r="J198" s="198"/>
      <c r="K198" s="198"/>
      <c r="L198" s="198"/>
      <c r="M198" s="321"/>
      <c r="N198" s="321"/>
      <c r="O198" s="321"/>
      <c r="P198" s="321"/>
      <c r="Q198" s="321"/>
      <c r="R198" s="321"/>
      <c r="S198" s="321"/>
      <c r="T198" s="321"/>
    </row>
    <row r="199" spans="1:20" ht="13.5" customHeight="1">
      <c r="A199" s="321"/>
      <c r="B199" s="310"/>
      <c r="C199" s="282"/>
      <c r="D199" s="159"/>
      <c r="E199" s="159"/>
      <c r="F199" s="159"/>
      <c r="G199" s="292"/>
      <c r="H199" s="321"/>
      <c r="I199" s="198"/>
      <c r="J199" s="198"/>
      <c r="K199" s="198"/>
      <c r="L199" s="198"/>
      <c r="M199" s="321"/>
      <c r="N199" s="321"/>
      <c r="O199" s="321"/>
      <c r="P199" s="321"/>
      <c r="Q199" s="321"/>
      <c r="R199" s="321"/>
      <c r="S199" s="321"/>
      <c r="T199" s="321"/>
    </row>
    <row r="200" spans="1:20">
      <c r="A200" s="321"/>
      <c r="B200" s="291"/>
      <c r="C200" s="144"/>
      <c r="D200" s="94"/>
      <c r="E200" s="94"/>
      <c r="F200" s="94"/>
      <c r="G200" s="293"/>
      <c r="H200" s="321"/>
      <c r="I200" s="198"/>
      <c r="J200" s="198"/>
      <c r="K200" s="198"/>
      <c r="L200" s="198"/>
      <c r="M200" s="321"/>
      <c r="N200" s="321"/>
      <c r="O200" s="321"/>
      <c r="P200" s="321"/>
      <c r="Q200" s="321"/>
      <c r="R200" s="321"/>
      <c r="S200" s="321"/>
      <c r="T200" s="321"/>
    </row>
    <row r="201" spans="1:20">
      <c r="A201" s="321"/>
      <c r="B201" s="291"/>
      <c r="C201" s="144"/>
      <c r="D201" s="94"/>
      <c r="E201" s="94"/>
      <c r="F201" s="94"/>
      <c r="G201" s="293"/>
      <c r="H201" s="321"/>
      <c r="I201" s="198"/>
      <c r="J201" s="198"/>
      <c r="K201" s="198"/>
      <c r="L201" s="198"/>
      <c r="M201" s="321"/>
      <c r="N201" s="321"/>
      <c r="O201" s="321"/>
      <c r="P201" s="321"/>
      <c r="Q201" s="321"/>
      <c r="R201" s="321"/>
      <c r="S201" s="321"/>
      <c r="T201" s="321"/>
    </row>
    <row r="202" spans="1:20" ht="13.5" customHeight="1">
      <c r="A202" s="321"/>
      <c r="B202" s="291"/>
      <c r="C202" s="144"/>
      <c r="D202" s="94"/>
      <c r="E202" s="94"/>
      <c r="F202" s="94"/>
      <c r="G202" s="293"/>
      <c r="H202" s="321"/>
      <c r="I202" s="198"/>
      <c r="J202" s="198"/>
      <c r="K202" s="198"/>
      <c r="L202" s="198"/>
      <c r="M202" s="321"/>
      <c r="N202" s="321"/>
      <c r="O202" s="321"/>
      <c r="P202" s="321"/>
      <c r="Q202" s="321"/>
      <c r="R202" s="321"/>
      <c r="S202" s="321"/>
      <c r="T202" s="321"/>
    </row>
    <row r="203" spans="1:20" ht="13.5" customHeight="1">
      <c r="A203" s="321"/>
      <c r="B203" s="291"/>
      <c r="C203" s="144"/>
      <c r="D203" s="94"/>
      <c r="E203" s="94"/>
      <c r="F203" s="94"/>
      <c r="G203" s="293"/>
      <c r="H203" s="321"/>
      <c r="I203" s="198"/>
      <c r="J203" s="198"/>
      <c r="K203" s="198"/>
      <c r="L203" s="198"/>
      <c r="M203" s="321"/>
      <c r="N203" s="321"/>
      <c r="O203" s="321"/>
      <c r="P203" s="321"/>
      <c r="Q203" s="321"/>
      <c r="R203" s="321"/>
      <c r="S203" s="321"/>
      <c r="T203" s="321"/>
    </row>
    <row r="204" spans="1:20" ht="13.5" customHeight="1">
      <c r="A204" s="321"/>
      <c r="B204" s="291"/>
      <c r="C204" s="144"/>
      <c r="D204" s="94"/>
      <c r="E204" s="94"/>
      <c r="F204" s="94"/>
      <c r="G204" s="293"/>
      <c r="H204" s="321"/>
      <c r="I204" s="198"/>
      <c r="J204" s="198"/>
      <c r="K204" s="198"/>
      <c r="L204" s="198"/>
      <c r="M204" s="321"/>
      <c r="N204" s="321"/>
      <c r="O204" s="321"/>
      <c r="P204" s="321"/>
      <c r="Q204" s="321"/>
      <c r="R204" s="321"/>
      <c r="S204" s="321"/>
      <c r="T204" s="321"/>
    </row>
    <row r="205" spans="1:20">
      <c r="A205" s="321"/>
      <c r="B205" s="291"/>
      <c r="C205" s="144"/>
      <c r="D205" s="94"/>
      <c r="E205" s="94"/>
      <c r="F205" s="94"/>
      <c r="G205" s="293"/>
      <c r="H205" s="321"/>
      <c r="I205" s="198"/>
      <c r="J205" s="198"/>
      <c r="K205" s="198"/>
      <c r="L205" s="198"/>
      <c r="M205" s="321"/>
      <c r="N205" s="321"/>
      <c r="O205" s="321"/>
      <c r="P205" s="321"/>
      <c r="Q205" s="321"/>
      <c r="R205" s="321"/>
      <c r="S205" s="321"/>
      <c r="T205" s="321"/>
    </row>
    <row r="206" spans="1:20">
      <c r="A206" s="321"/>
      <c r="B206" s="291"/>
      <c r="C206" s="144"/>
      <c r="D206" s="94"/>
      <c r="E206" s="94"/>
      <c r="F206" s="94"/>
      <c r="G206" s="293"/>
      <c r="H206" s="321"/>
      <c r="I206" s="236"/>
      <c r="J206" s="236"/>
      <c r="K206" s="236"/>
      <c r="L206" s="236"/>
      <c r="M206" s="321"/>
      <c r="N206" s="321"/>
      <c r="O206" s="321"/>
      <c r="P206" s="321"/>
      <c r="Q206" s="321"/>
      <c r="R206" s="321"/>
      <c r="S206" s="321"/>
      <c r="T206" s="321"/>
    </row>
    <row r="207" spans="1:20" ht="12.75" thickBot="1">
      <c r="A207" s="321"/>
      <c r="B207" s="294"/>
      <c r="C207" s="145"/>
      <c r="D207" s="105"/>
      <c r="E207" s="105"/>
      <c r="F207" s="105"/>
      <c r="G207" s="295"/>
      <c r="H207" s="321"/>
      <c r="I207" s="200"/>
      <c r="J207" s="200"/>
      <c r="K207" s="200"/>
      <c r="L207" s="200"/>
      <c r="M207" s="321"/>
      <c r="N207" s="321"/>
      <c r="O207" s="321"/>
      <c r="P207" s="321"/>
      <c r="Q207" s="321"/>
      <c r="R207" s="321"/>
      <c r="S207" s="321"/>
      <c r="T207" s="321"/>
    </row>
    <row r="208" spans="1:20">
      <c r="A208" s="321"/>
      <c r="B208" s="312" t="s">
        <v>144</v>
      </c>
      <c r="C208" s="117" t="s">
        <v>108</v>
      </c>
      <c r="D208" s="118">
        <f>SUMIF($C$184:$C$207,"U",D$184:D$207)</f>
        <v>-30557</v>
      </c>
      <c r="E208" s="118">
        <f>SUMIF($C$184:$C$207,"U",E$184:E$207)</f>
        <v>-10500</v>
      </c>
      <c r="F208" s="118">
        <f>SUMIF($C$184:$C$207,"U",F$184:F$207)</f>
        <v>-8400</v>
      </c>
      <c r="G208" s="313">
        <f>SUMIF($C$184:$C$207,"U",G$184:G$207)</f>
        <v>-20000</v>
      </c>
      <c r="H208" s="321"/>
      <c r="I208" s="196"/>
      <c r="J208" s="196"/>
      <c r="K208" s="196"/>
      <c r="L208" s="196"/>
      <c r="M208" s="321"/>
      <c r="N208" s="321"/>
      <c r="O208" s="321"/>
      <c r="P208" s="321"/>
      <c r="Q208" s="321"/>
      <c r="R208" s="321"/>
      <c r="S208" s="321"/>
      <c r="T208" s="321"/>
    </row>
    <row r="209" spans="1:20" ht="12.75" thickBot="1">
      <c r="A209" s="321"/>
      <c r="B209" s="314" t="s">
        <v>145</v>
      </c>
      <c r="C209" s="129" t="s">
        <v>115</v>
      </c>
      <c r="D209" s="130">
        <f>SUMIF($C$184:$C$207,"I",D$184:D$207)</f>
        <v>0</v>
      </c>
      <c r="E209" s="130">
        <f>SUMIF($C$184:$C$207,"I",E$184:E$207)</f>
        <v>0</v>
      </c>
      <c r="F209" s="130">
        <f>SUMIF($C$184:$C$207,"I",F$184:F$207)</f>
        <v>0</v>
      </c>
      <c r="G209" s="315">
        <f>SUMIF($C$184:$C$207,"I",G$184:G$207)</f>
        <v>0</v>
      </c>
      <c r="H209" s="321"/>
      <c r="I209" s="235"/>
      <c r="J209" s="235"/>
      <c r="K209" s="235"/>
      <c r="L209" s="235"/>
      <c r="M209" s="321"/>
      <c r="N209" s="321"/>
      <c r="O209" s="321"/>
      <c r="P209" s="321"/>
      <c r="Q209" s="321"/>
      <c r="R209" s="321"/>
      <c r="S209" s="321"/>
      <c r="T209" s="321"/>
    </row>
    <row r="210" spans="1:20" ht="12.75" thickBot="1">
      <c r="A210" s="321"/>
      <c r="B210" s="316" t="s">
        <v>146</v>
      </c>
      <c r="C210" s="317"/>
      <c r="D210" s="318">
        <f>SUM(D208:D209)</f>
        <v>-30557</v>
      </c>
      <c r="E210" s="318">
        <f t="shared" ref="E210:G210" si="21">SUM(E208:E209)</f>
        <v>-10500</v>
      </c>
      <c r="F210" s="318">
        <f t="shared" si="21"/>
        <v>-8400</v>
      </c>
      <c r="G210" s="319">
        <f t="shared" si="21"/>
        <v>-20000</v>
      </c>
      <c r="H210" s="321"/>
      <c r="I210" s="198"/>
      <c r="J210" s="198"/>
      <c r="K210" s="198"/>
      <c r="L210" s="198"/>
      <c r="M210" s="321"/>
      <c r="N210" s="321"/>
      <c r="O210" s="321"/>
      <c r="P210" s="321"/>
      <c r="Q210" s="321"/>
      <c r="R210" s="321"/>
      <c r="S210" s="321"/>
      <c r="T210" s="321"/>
    </row>
    <row r="211" spans="1:20" s="210" customFormat="1">
      <c r="A211" s="321"/>
      <c r="B211" s="211"/>
      <c r="C211" s="212"/>
      <c r="D211" s="139"/>
      <c r="E211" s="139"/>
      <c r="F211" s="139"/>
      <c r="G211" s="139"/>
      <c r="H211" s="321"/>
      <c r="I211" s="198"/>
      <c r="J211" s="198"/>
      <c r="K211" s="198"/>
      <c r="L211" s="198"/>
      <c r="M211" s="321"/>
      <c r="N211" s="321"/>
      <c r="O211" s="321"/>
      <c r="P211" s="321"/>
      <c r="Q211" s="321"/>
      <c r="R211" s="321"/>
      <c r="S211" s="321"/>
      <c r="T211" s="321"/>
    </row>
    <row r="212" spans="1:20" s="210" customFormat="1">
      <c r="A212" s="321"/>
      <c r="B212" s="211"/>
      <c r="C212" s="212"/>
      <c r="D212" s="139"/>
      <c r="E212" s="139"/>
      <c r="F212" s="139"/>
      <c r="G212" s="139"/>
      <c r="H212" s="321"/>
      <c r="I212" s="198"/>
      <c r="J212" s="198"/>
      <c r="K212" s="198"/>
      <c r="L212" s="198"/>
      <c r="M212" s="321"/>
      <c r="N212" s="321"/>
      <c r="O212" s="321"/>
      <c r="P212" s="321"/>
      <c r="Q212" s="321"/>
      <c r="R212" s="321"/>
      <c r="S212" s="321"/>
      <c r="T212" s="321"/>
    </row>
    <row r="213" spans="1:20" s="210" customFormat="1">
      <c r="A213" s="321"/>
      <c r="B213" s="211"/>
      <c r="C213" s="212"/>
      <c r="D213" s="139"/>
      <c r="E213" s="139"/>
      <c r="F213" s="139"/>
      <c r="G213" s="139"/>
      <c r="H213" s="321"/>
      <c r="I213" s="198"/>
      <c r="J213" s="198"/>
      <c r="K213" s="198"/>
      <c r="L213" s="198"/>
      <c r="M213" s="321"/>
      <c r="N213" s="321"/>
      <c r="O213" s="321"/>
      <c r="P213" s="321"/>
      <c r="Q213" s="321"/>
      <c r="R213" s="321"/>
      <c r="S213" s="321"/>
      <c r="T213" s="321"/>
    </row>
    <row r="214" spans="1:20" s="210" customFormat="1">
      <c r="A214" s="321"/>
      <c r="B214" s="211"/>
      <c r="C214" s="212"/>
      <c r="D214" s="139"/>
      <c r="E214" s="139"/>
      <c r="F214" s="139"/>
      <c r="G214" s="139"/>
      <c r="H214" s="321"/>
      <c r="I214" s="198"/>
      <c r="J214" s="198"/>
      <c r="K214" s="198"/>
      <c r="L214" s="198"/>
      <c r="M214" s="321"/>
      <c r="N214" s="321"/>
      <c r="O214" s="321"/>
      <c r="P214" s="321"/>
      <c r="Q214" s="321"/>
      <c r="R214" s="321"/>
      <c r="S214" s="321"/>
      <c r="T214" s="321"/>
    </row>
    <row r="215" spans="1:20" s="210" customFormat="1">
      <c r="A215" s="321"/>
      <c r="B215" s="211"/>
      <c r="C215" s="212"/>
      <c r="D215" s="139"/>
      <c r="E215" s="139"/>
      <c r="F215" s="139"/>
      <c r="G215" s="139"/>
      <c r="H215" s="321"/>
      <c r="I215" s="198"/>
      <c r="J215" s="198"/>
      <c r="K215" s="198"/>
      <c r="L215" s="198"/>
      <c r="M215" s="321"/>
      <c r="N215" s="321"/>
      <c r="O215" s="321"/>
      <c r="P215" s="321"/>
      <c r="Q215" s="321"/>
      <c r="R215" s="321"/>
      <c r="S215" s="321"/>
      <c r="T215" s="321"/>
    </row>
    <row r="216" spans="1:20">
      <c r="A216" s="321"/>
      <c r="D216" s="321"/>
      <c r="E216" s="321"/>
      <c r="F216" s="321"/>
      <c r="G216" s="321"/>
      <c r="H216" s="321"/>
      <c r="I216" s="198"/>
      <c r="J216" s="198"/>
      <c r="K216" s="198"/>
      <c r="L216" s="198"/>
      <c r="M216" s="321"/>
      <c r="N216" s="321"/>
      <c r="O216" s="321"/>
      <c r="P216" s="321"/>
      <c r="Q216" s="321"/>
      <c r="R216" s="321"/>
      <c r="S216" s="321"/>
      <c r="T216" s="321"/>
    </row>
    <row r="217" spans="1:20" s="57" customFormat="1" ht="27" customHeight="1" thickBot="1">
      <c r="B217" s="56" t="s">
        <v>181</v>
      </c>
      <c r="C217" s="112"/>
      <c r="H217" s="321"/>
      <c r="I217" s="236"/>
      <c r="J217" s="236"/>
      <c r="K217" s="236"/>
      <c r="L217" s="236"/>
    </row>
    <row r="218" spans="1:20" s="42" customFormat="1" ht="22.5" customHeight="1" thickBot="1">
      <c r="B218" s="331" t="s">
        <v>5</v>
      </c>
      <c r="C218" s="332"/>
      <c r="D218" s="115" t="str">
        <f>D9</f>
        <v>2022</v>
      </c>
      <c r="E218" s="115" t="str">
        <f>E9</f>
        <v>2023</v>
      </c>
      <c r="F218" s="115" t="str">
        <f>F9</f>
        <v>2024</v>
      </c>
      <c r="G218" s="116" t="str">
        <f>G9</f>
        <v>2025</v>
      </c>
      <c r="H218" s="321"/>
      <c r="I218" s="237"/>
      <c r="J218" s="237"/>
      <c r="K218" s="237"/>
      <c r="L218" s="237"/>
      <c r="M218" s="321"/>
    </row>
    <row r="219" spans="1:20" s="42" customFormat="1" ht="9" customHeight="1" thickBot="1">
      <c r="B219" s="330"/>
      <c r="C219" s="330"/>
      <c r="H219" s="321"/>
      <c r="I219" s="237"/>
      <c r="J219" s="237"/>
      <c r="K219" s="237"/>
      <c r="L219" s="237"/>
    </row>
    <row r="220" spans="1:20">
      <c r="A220" s="321"/>
      <c r="B220" s="333" t="s">
        <v>136</v>
      </c>
      <c r="C220" s="334"/>
      <c r="D220" s="118">
        <f>D43</f>
        <v>169903</v>
      </c>
      <c r="E220" s="118">
        <f>E43</f>
        <v>169676</v>
      </c>
      <c r="F220" s="118">
        <f>F43</f>
        <v>169911</v>
      </c>
      <c r="G220" s="119">
        <f>G43</f>
        <v>169910</v>
      </c>
      <c r="H220" s="321"/>
      <c r="I220" s="237"/>
      <c r="J220" s="237"/>
      <c r="K220" s="237"/>
      <c r="L220" s="237"/>
      <c r="M220" s="321"/>
      <c r="N220" s="321"/>
      <c r="O220" s="321"/>
      <c r="P220" s="321"/>
      <c r="Q220" s="321"/>
      <c r="R220" s="321"/>
      <c r="S220" s="321"/>
      <c r="T220" s="321"/>
    </row>
    <row r="221" spans="1:20" ht="13.5" customHeight="1" thickBot="1">
      <c r="A221" s="321"/>
      <c r="B221" s="335" t="s">
        <v>182</v>
      </c>
      <c r="C221" s="336"/>
      <c r="D221" s="122">
        <f>D72+D98+D128+D152+D178+D208</f>
        <v>0</v>
      </c>
      <c r="E221" s="122">
        <f>E72+E98+E128+E152+E178+E208</f>
        <v>0</v>
      </c>
      <c r="F221" s="122">
        <f>F72+F98+F128+F152+F178+F208</f>
        <v>0</v>
      </c>
      <c r="G221" s="123">
        <f>G72+G98+G128+G152+G178+G208</f>
        <v>0</v>
      </c>
      <c r="H221" s="321"/>
      <c r="I221" s="196"/>
      <c r="J221" s="196"/>
      <c r="K221" s="196"/>
      <c r="L221" s="196"/>
      <c r="M221" s="321"/>
      <c r="N221" s="321"/>
      <c r="O221" s="321"/>
      <c r="P221" s="321"/>
      <c r="Q221" s="321"/>
      <c r="R221" s="321"/>
      <c r="S221" s="321"/>
      <c r="T221" s="321"/>
    </row>
    <row r="222" spans="1:20" ht="12.75" thickBot="1">
      <c r="A222" s="321"/>
      <c r="B222" s="337" t="s">
        <v>183</v>
      </c>
      <c r="C222" s="338"/>
      <c r="D222" s="133">
        <f>SUM(D220:D221)</f>
        <v>169903</v>
      </c>
      <c r="E222" s="133">
        <f t="shared" ref="E222:G222" si="22">SUM(E220:E221)</f>
        <v>169676</v>
      </c>
      <c r="F222" s="133">
        <f t="shared" si="22"/>
        <v>169911</v>
      </c>
      <c r="G222" s="134">
        <f t="shared" si="22"/>
        <v>169910</v>
      </c>
      <c r="H222" s="321"/>
      <c r="I222" s="196"/>
      <c r="J222" s="196"/>
      <c r="K222" s="196"/>
      <c r="L222" s="196"/>
      <c r="M222" s="321"/>
      <c r="N222" s="321"/>
      <c r="O222" s="321"/>
      <c r="P222" s="321"/>
      <c r="Q222" s="321"/>
      <c r="R222" s="321"/>
      <c r="S222" s="321"/>
      <c r="T222" s="321"/>
    </row>
    <row r="223" spans="1:20" s="42" customFormat="1" ht="9" customHeight="1" thickBot="1">
      <c r="B223" s="330"/>
      <c r="C223" s="330"/>
      <c r="H223" s="321"/>
      <c r="I223" s="238"/>
      <c r="J223" s="238"/>
      <c r="K223" s="238"/>
      <c r="L223" s="238"/>
    </row>
    <row r="224" spans="1:20">
      <c r="A224" s="321"/>
      <c r="B224" s="333" t="s">
        <v>138</v>
      </c>
      <c r="C224" s="334"/>
      <c r="D224" s="118">
        <f>D44</f>
        <v>-6312</v>
      </c>
      <c r="E224" s="118">
        <f>E44</f>
        <v>-6312</v>
      </c>
      <c r="F224" s="118">
        <f>F44</f>
        <v>-6312</v>
      </c>
      <c r="G224" s="119">
        <f>G44</f>
        <v>-6312</v>
      </c>
      <c r="H224" s="321"/>
      <c r="I224" s="198"/>
      <c r="J224" s="198"/>
      <c r="K224" s="198"/>
      <c r="L224" s="198"/>
      <c r="M224" s="321"/>
      <c r="N224" s="321"/>
      <c r="O224" s="321"/>
      <c r="P224" s="321"/>
      <c r="Q224" s="321"/>
      <c r="R224" s="321"/>
      <c r="S224" s="321"/>
      <c r="T224" s="321"/>
    </row>
    <row r="225" spans="1:20" ht="13.5" customHeight="1" thickBot="1">
      <c r="A225" s="321"/>
      <c r="B225" s="335" t="s">
        <v>184</v>
      </c>
      <c r="C225" s="336"/>
      <c r="D225" s="122">
        <f>D73+D99+D129+D153+D179+D209</f>
        <v>0</v>
      </c>
      <c r="E225" s="122">
        <f>E73+E99+E129+E153+E179+E209</f>
        <v>0</v>
      </c>
      <c r="F225" s="122">
        <f>F73+F99+F129+F153+F179+F209</f>
        <v>0</v>
      </c>
      <c r="G225" s="123">
        <f>G73+G99+G129+G153+G179+G209</f>
        <v>0</v>
      </c>
      <c r="H225" s="321"/>
      <c r="I225" s="198"/>
      <c r="J225" s="198"/>
      <c r="K225" s="198"/>
      <c r="L225" s="198"/>
      <c r="M225" s="321"/>
      <c r="N225" s="321"/>
      <c r="O225" s="321"/>
      <c r="P225" s="321"/>
      <c r="Q225" s="321"/>
      <c r="R225" s="321"/>
      <c r="S225" s="321"/>
      <c r="T225" s="321"/>
    </row>
    <row r="226" spans="1:20" ht="12.75" thickBot="1">
      <c r="A226" s="321"/>
      <c r="B226" s="337" t="s">
        <v>185</v>
      </c>
      <c r="C226" s="338"/>
      <c r="D226" s="133">
        <f>SUM(D224:D225)</f>
        <v>-6312</v>
      </c>
      <c r="E226" s="133">
        <f t="shared" ref="E226:G226" si="23">SUM(E224:E225)</f>
        <v>-6312</v>
      </c>
      <c r="F226" s="133">
        <f t="shared" si="23"/>
        <v>-6312</v>
      </c>
      <c r="G226" s="134">
        <f t="shared" si="23"/>
        <v>-6312</v>
      </c>
      <c r="H226" s="321"/>
      <c r="I226" s="236"/>
      <c r="J226" s="236"/>
      <c r="K226" s="236"/>
      <c r="L226" s="236"/>
      <c r="M226" s="321"/>
      <c r="N226" s="321"/>
      <c r="O226" s="321"/>
      <c r="P226" s="321"/>
      <c r="Q226" s="321"/>
      <c r="R226" s="321"/>
      <c r="S226" s="321"/>
      <c r="T226" s="321"/>
    </row>
    <row r="227" spans="1:20" s="42" customFormat="1" ht="9" customHeight="1" thickBot="1">
      <c r="B227" s="330"/>
      <c r="C227" s="330"/>
      <c r="H227" s="321"/>
      <c r="I227" s="196"/>
      <c r="J227" s="196"/>
      <c r="K227" s="196"/>
      <c r="L227" s="196"/>
    </row>
    <row r="228" spans="1:20" s="42" customFormat="1">
      <c r="B228" s="333" t="s">
        <v>139</v>
      </c>
      <c r="C228" s="334"/>
      <c r="D228" s="118">
        <f>D45</f>
        <v>163591</v>
      </c>
      <c r="E228" s="118">
        <f>E45</f>
        <v>163364</v>
      </c>
      <c r="F228" s="118">
        <f>F45</f>
        <v>163599</v>
      </c>
      <c r="G228" s="119">
        <f>G45</f>
        <v>163598</v>
      </c>
      <c r="H228" s="321"/>
      <c r="I228" s="178"/>
      <c r="J228" s="178"/>
      <c r="K228" s="178"/>
      <c r="L228" s="178"/>
    </row>
    <row r="229" spans="1:20" ht="12.75" thickBot="1">
      <c r="A229" s="321"/>
      <c r="B229" s="335" t="s">
        <v>186</v>
      </c>
      <c r="C229" s="336"/>
      <c r="D229" s="146">
        <f>D221+D225</f>
        <v>0</v>
      </c>
      <c r="E229" s="146">
        <f t="shared" ref="E229:G229" si="24">E221+E225</f>
        <v>0</v>
      </c>
      <c r="F229" s="146">
        <f t="shared" si="24"/>
        <v>0</v>
      </c>
      <c r="G229" s="147">
        <f t="shared" si="24"/>
        <v>0</v>
      </c>
      <c r="H229" s="321"/>
      <c r="I229" s="206"/>
      <c r="J229" s="206"/>
      <c r="K229" s="206"/>
      <c r="L229" s="206"/>
      <c r="M229" s="321"/>
      <c r="N229" s="321"/>
      <c r="O229" s="321"/>
      <c r="P229" s="321"/>
      <c r="Q229" s="321"/>
      <c r="R229" s="321"/>
      <c r="S229" s="321"/>
      <c r="T229" s="321"/>
    </row>
    <row r="230" spans="1:20" ht="12.75" thickBot="1">
      <c r="A230" s="321"/>
      <c r="B230" s="339" t="s">
        <v>187</v>
      </c>
      <c r="C230" s="340"/>
      <c r="D230" s="133">
        <f>SUM(D228:D229)</f>
        <v>163591</v>
      </c>
      <c r="E230" s="133">
        <f t="shared" ref="E230:G230" si="25">SUM(E228:E229)</f>
        <v>163364</v>
      </c>
      <c r="F230" s="133">
        <f t="shared" si="25"/>
        <v>163599</v>
      </c>
      <c r="G230" s="134">
        <f t="shared" si="25"/>
        <v>163598</v>
      </c>
      <c r="H230" s="321"/>
      <c r="I230" s="206"/>
      <c r="J230" s="206"/>
      <c r="K230" s="206"/>
      <c r="L230" s="206"/>
      <c r="M230" s="321"/>
      <c r="N230" s="321"/>
      <c r="O230" s="321"/>
      <c r="P230" s="321"/>
      <c r="Q230" s="321"/>
      <c r="R230" s="321"/>
      <c r="S230" s="321"/>
      <c r="T230" s="321"/>
    </row>
    <row r="231" spans="1:20" s="42" customFormat="1" ht="5.25" customHeight="1">
      <c r="B231" s="43"/>
      <c r="C231" s="148"/>
      <c r="H231" s="321"/>
      <c r="I231" s="206"/>
      <c r="J231" s="206"/>
      <c r="K231" s="206"/>
      <c r="L231" s="206"/>
    </row>
    <row r="232" spans="1:20" s="42" customFormat="1">
      <c r="B232" s="39"/>
      <c r="C232" s="135"/>
      <c r="H232" s="321"/>
      <c r="I232" s="176"/>
      <c r="J232" s="176"/>
      <c r="K232" s="176"/>
      <c r="L232" s="176"/>
    </row>
    <row r="233" spans="1:20" s="42" customFormat="1">
      <c r="B233" s="43"/>
      <c r="C233" s="148"/>
      <c r="H233" s="321"/>
      <c r="I233" s="207"/>
      <c r="J233" s="207"/>
      <c r="K233" s="207"/>
      <c r="L233" s="207"/>
    </row>
    <row r="235" spans="1:20" s="44" customFormat="1">
      <c r="C235" s="149"/>
      <c r="H235" s="321"/>
      <c r="I235" s="176"/>
      <c r="J235" s="176"/>
      <c r="K235" s="176"/>
      <c r="L235" s="176"/>
    </row>
    <row r="240" spans="1:20">
      <c r="A240" s="321"/>
      <c r="D240" s="321"/>
      <c r="E240" s="321"/>
      <c r="F240" s="321"/>
      <c r="G240" s="321"/>
      <c r="H240" s="321"/>
      <c r="K240" s="208"/>
      <c r="M240" s="321"/>
      <c r="N240" s="321"/>
      <c r="O240" s="321"/>
      <c r="P240" s="321"/>
      <c r="Q240" s="321"/>
      <c r="R240" s="321"/>
      <c r="S240" s="321"/>
      <c r="T240" s="321"/>
    </row>
    <row r="241" spans="1:20">
      <c r="A241" s="321"/>
      <c r="D241" s="321"/>
      <c r="E241" s="321"/>
      <c r="F241" s="321"/>
      <c r="G241" s="321"/>
      <c r="H241" s="321"/>
      <c r="K241" s="209"/>
      <c r="M241" s="321"/>
      <c r="N241" s="321"/>
      <c r="O241" s="321"/>
      <c r="P241" s="321"/>
      <c r="Q241" s="321"/>
      <c r="R241" s="321"/>
      <c r="S241" s="321"/>
      <c r="T241" s="321"/>
    </row>
    <row r="242" spans="1:20">
      <c r="A242" s="321"/>
      <c r="B242" s="321"/>
      <c r="C242" s="150"/>
      <c r="D242" s="321"/>
      <c r="E242" s="321"/>
      <c r="F242" s="45"/>
      <c r="G242" s="321"/>
      <c r="H242" s="321"/>
      <c r="M242" s="321"/>
      <c r="N242" s="321"/>
      <c r="O242" s="321"/>
      <c r="P242" s="321"/>
      <c r="Q242" s="321"/>
      <c r="R242" s="321"/>
      <c r="S242" s="321"/>
      <c r="T242" s="321"/>
    </row>
    <row r="243" spans="1:20">
      <c r="A243" s="321"/>
      <c r="B243" s="46"/>
      <c r="C243" s="151"/>
      <c r="D243" s="321"/>
      <c r="E243" s="321"/>
      <c r="F243" s="47"/>
      <c r="G243" s="321"/>
      <c r="H243" s="321"/>
      <c r="M243" s="321"/>
      <c r="N243" s="321"/>
      <c r="O243" s="321"/>
      <c r="P243" s="321"/>
      <c r="Q243" s="321"/>
      <c r="R243" s="321"/>
      <c r="S243" s="321"/>
      <c r="T243" s="321"/>
    </row>
    <row r="244" spans="1:20">
      <c r="A244" s="321"/>
      <c r="D244" s="321"/>
      <c r="E244" s="321"/>
      <c r="F244" s="321"/>
      <c r="G244" s="321"/>
      <c r="H244" s="321"/>
      <c r="M244" s="321"/>
      <c r="N244" s="321"/>
      <c r="O244" s="321"/>
      <c r="P244" s="321"/>
      <c r="Q244" s="321"/>
      <c r="R244" s="321"/>
      <c r="S244" s="321"/>
      <c r="T244" s="321"/>
    </row>
    <row r="245" spans="1:20">
      <c r="A245" s="321"/>
      <c r="D245" s="321"/>
      <c r="E245" s="321"/>
      <c r="F245" s="321"/>
      <c r="G245" s="321"/>
      <c r="H245" s="321"/>
      <c r="M245" s="321"/>
      <c r="N245" s="321"/>
      <c r="O245" s="321"/>
      <c r="P245" s="321"/>
      <c r="Q245" s="321"/>
      <c r="R245" s="321"/>
      <c r="S245" s="321"/>
      <c r="T245" s="321"/>
    </row>
    <row r="246" spans="1:20">
      <c r="A246" s="321"/>
      <c r="D246" s="321"/>
      <c r="E246" s="321"/>
      <c r="F246" s="321"/>
      <c r="G246" s="321"/>
      <c r="H246" s="321"/>
      <c r="M246" s="321"/>
      <c r="N246" s="321"/>
      <c r="O246" s="321"/>
      <c r="P246" s="321"/>
      <c r="Q246" s="321"/>
      <c r="R246" s="321"/>
      <c r="S246" s="321"/>
      <c r="T246" s="321"/>
    </row>
  </sheetData>
  <mergeCells count="17">
    <mergeCell ref="B230:C230"/>
    <mergeCell ref="B224:C224"/>
    <mergeCell ref="B225:C225"/>
    <mergeCell ref="B226:C226"/>
    <mergeCell ref="B227:C227"/>
    <mergeCell ref="B228:C228"/>
    <mergeCell ref="B229:C229"/>
    <mergeCell ref="I50:L50"/>
    <mergeCell ref="B223:C223"/>
    <mergeCell ref="B218:C218"/>
    <mergeCell ref="B219:C219"/>
    <mergeCell ref="B220:C220"/>
    <mergeCell ref="B221:C221"/>
    <mergeCell ref="B222:C222"/>
    <mergeCell ref="I102:L102"/>
    <mergeCell ref="I132:L132"/>
    <mergeCell ref="I156:L15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  <rowBreaks count="2" manualBreakCount="2">
    <brk id="48" min="1" max="6" man="1"/>
    <brk id="180" min="1" max="6" man="1"/>
  </rowBreaks>
  <ignoredErrors>
    <ignoredError sqref="F4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outlinePr showOutlineSymbols="0"/>
    <pageSetUpPr autoPageBreaks="0"/>
  </sheetPr>
  <dimension ref="B1:O55"/>
  <sheetViews>
    <sheetView showGridLines="0" showOutlineSymbols="0" topLeftCell="A4" zoomScaleNormal="100" zoomScaleSheetLayoutView="100" workbookViewId="0">
      <pane ySplit="1" topLeftCell="A31" activePane="bottomLeft" state="frozen"/>
      <selection pane="bottomLeft" activeCell="M30" sqref="M30"/>
      <selection activeCell="A6" sqref="A6"/>
    </sheetView>
  </sheetViews>
  <sheetFormatPr defaultColWidth="38.33203125" defaultRowHeight="12" outlineLevelRow="1" outlineLevelCol="2"/>
  <cols>
    <col min="1" max="1" width="3" style="38" customWidth="1"/>
    <col min="2" max="2" width="59.83203125" style="39" customWidth="1"/>
    <col min="3" max="6" width="12.5" style="38" customWidth="1"/>
    <col min="7" max="7" width="8.1640625" style="38" customWidth="1"/>
    <col min="8" max="8" width="11.5" style="176" customWidth="1"/>
    <col min="9" max="12" width="12.5" style="176" customWidth="1"/>
    <col min="13" max="13" width="16.6640625" style="224" customWidth="1"/>
    <col min="14" max="14" width="54" style="38" hidden="1" customWidth="1" outlineLevel="2"/>
    <col min="15" max="15" width="38.33203125" style="38" customWidth="1" collapsed="1"/>
    <col min="16" max="16" width="38.33203125" style="38" customWidth="1"/>
    <col min="17" max="16384" width="38.33203125" style="38"/>
  </cols>
  <sheetData>
    <row r="1" spans="2:14" s="2" customFormat="1">
      <c r="B1" s="3"/>
      <c r="H1" s="174"/>
      <c r="I1" s="174"/>
      <c r="J1" s="174"/>
      <c r="K1" s="174"/>
      <c r="L1" s="174"/>
    </row>
    <row r="2" spans="2:14" s="2" customFormat="1">
      <c r="B2" s="62" t="str">
        <f>CONCATENATE("BUDGET ",C9,"  - ",F9)</f>
        <v>BUDGET 2022  - 2025</v>
      </c>
      <c r="H2" s="174"/>
      <c r="I2" s="174"/>
      <c r="J2" s="174"/>
      <c r="K2" s="174"/>
      <c r="L2" s="174"/>
    </row>
    <row r="3" spans="2:14" s="2" customFormat="1">
      <c r="B3" s="3"/>
      <c r="H3" s="174"/>
      <c r="I3" s="174"/>
      <c r="J3" s="174"/>
      <c r="K3" s="174"/>
      <c r="L3" s="174"/>
    </row>
    <row r="4" spans="2:14" s="2" customFormat="1" ht="1.5" customHeight="1">
      <c r="B4" s="25"/>
      <c r="H4" s="174"/>
      <c r="I4" s="174"/>
      <c r="J4" s="174"/>
      <c r="K4" s="174"/>
      <c r="L4" s="174"/>
    </row>
    <row r="6" spans="2:14" s="49" customFormat="1" ht="20.25">
      <c r="B6" s="48" t="s">
        <v>188</v>
      </c>
      <c r="H6" s="175"/>
      <c r="I6" s="175"/>
      <c r="J6" s="175"/>
      <c r="K6" s="175"/>
      <c r="L6" s="175"/>
    </row>
    <row r="7" spans="2:14" ht="15.75">
      <c r="B7" s="37"/>
      <c r="C7" s="321"/>
      <c r="D7" s="321"/>
      <c r="E7" s="321"/>
      <c r="F7" s="321"/>
      <c r="G7" s="321"/>
      <c r="M7" s="321"/>
      <c r="N7" s="72" t="s">
        <v>1</v>
      </c>
    </row>
    <row r="8" spans="2:14" ht="15.75" thickBot="1">
      <c r="B8" s="56" t="s">
        <v>46</v>
      </c>
      <c r="C8" s="321"/>
      <c r="D8" s="321"/>
      <c r="E8" s="321"/>
      <c r="F8" s="321"/>
      <c r="G8" s="321"/>
      <c r="M8" s="321"/>
      <c r="N8" s="73" t="s">
        <v>2</v>
      </c>
    </row>
    <row r="9" spans="2:14" s="41" customFormat="1" ht="22.5" customHeight="1" thickBot="1">
      <c r="B9" s="30" t="s">
        <v>5</v>
      </c>
      <c r="C9" s="31" t="str">
        <f>Hovedoversigt!C11</f>
        <v>2022</v>
      </c>
      <c r="D9" s="31" t="str">
        <f>Hovedoversigt!D11</f>
        <v>2023</v>
      </c>
      <c r="E9" s="31" t="str">
        <f>Hovedoversigt!E11</f>
        <v>2024</v>
      </c>
      <c r="F9" s="32" t="str">
        <f>Hovedoversigt!F11</f>
        <v>2025</v>
      </c>
      <c r="G9" s="40"/>
      <c r="H9" s="244"/>
      <c r="I9" s="244"/>
      <c r="J9" s="244"/>
      <c r="K9" s="244"/>
      <c r="L9" s="244"/>
      <c r="M9" s="40"/>
    </row>
    <row r="10" spans="2:14" ht="12.75" thickBot="1">
      <c r="B10" s="27" t="s">
        <v>189</v>
      </c>
      <c r="C10" s="35">
        <v>0</v>
      </c>
      <c r="D10" s="35">
        <v>0</v>
      </c>
      <c r="E10" s="35">
        <v>0</v>
      </c>
      <c r="F10" s="36">
        <v>0</v>
      </c>
      <c r="G10" s="321"/>
      <c r="M10" s="321"/>
      <c r="N10" s="321" t="s">
        <v>190</v>
      </c>
    </row>
    <row r="14" spans="2:14" ht="15">
      <c r="B14" s="55" t="s">
        <v>49</v>
      </c>
      <c r="C14" s="321"/>
      <c r="D14" s="321"/>
      <c r="E14" s="321"/>
      <c r="F14" s="321"/>
      <c r="G14" s="321"/>
      <c r="M14" s="321"/>
      <c r="N14" s="321"/>
    </row>
    <row r="15" spans="2:14" ht="27.75" hidden="1" customHeight="1" thickBot="1">
      <c r="B15" s="341" t="s">
        <v>191</v>
      </c>
      <c r="C15" s="342"/>
      <c r="D15" s="342"/>
      <c r="E15" s="342"/>
      <c r="F15" s="343"/>
      <c r="G15" s="321"/>
      <c r="M15" s="321"/>
      <c r="N15" s="158" t="s">
        <v>192</v>
      </c>
    </row>
    <row r="17" spans="2:14" s="57" customFormat="1" ht="15.75" thickBot="1">
      <c r="B17" s="56" t="s">
        <v>193</v>
      </c>
      <c r="H17" s="178"/>
      <c r="I17" s="178"/>
      <c r="J17" s="178"/>
      <c r="K17" s="178"/>
      <c r="L17" s="178"/>
    </row>
    <row r="18" spans="2:14" s="41" customFormat="1" ht="22.5" customHeight="1" thickBot="1">
      <c r="B18" s="30" t="s">
        <v>5</v>
      </c>
      <c r="C18" s="31" t="str">
        <f>C9</f>
        <v>2022</v>
      </c>
      <c r="D18" s="31" t="str">
        <f>D9</f>
        <v>2023</v>
      </c>
      <c r="E18" s="31" t="str">
        <f>E9</f>
        <v>2024</v>
      </c>
      <c r="F18" s="32" t="str">
        <f>F9</f>
        <v>2025</v>
      </c>
      <c r="G18" s="40"/>
      <c r="H18" s="244"/>
      <c r="I18" s="244"/>
      <c r="J18" s="244"/>
      <c r="K18" s="244"/>
      <c r="L18" s="244"/>
      <c r="M18" s="40"/>
    </row>
    <row r="19" spans="2:14" ht="12.75" thickBot="1">
      <c r="B19" s="52" t="s">
        <v>194</v>
      </c>
      <c r="C19" s="63"/>
      <c r="D19" s="63"/>
      <c r="E19" s="63"/>
      <c r="F19" s="64"/>
      <c r="G19" s="321"/>
      <c r="M19" s="321"/>
      <c r="N19" s="321"/>
    </row>
    <row r="20" spans="2:14">
      <c r="B20" s="70"/>
      <c r="C20" s="71"/>
      <c r="D20" s="71"/>
      <c r="E20" s="71"/>
      <c r="F20" s="71"/>
      <c r="G20" s="321"/>
      <c r="M20" s="321"/>
      <c r="N20" s="321"/>
    </row>
    <row r="21" spans="2:14" s="224" customFormat="1">
      <c r="B21" s="70"/>
      <c r="C21" s="71"/>
      <c r="D21" s="71"/>
      <c r="E21" s="71"/>
      <c r="F21" s="71"/>
      <c r="G21" s="321"/>
      <c r="H21" s="176"/>
      <c r="I21" s="176"/>
      <c r="J21" s="176"/>
      <c r="K21" s="176"/>
      <c r="L21" s="176"/>
      <c r="M21" s="321"/>
      <c r="N21" s="321"/>
    </row>
    <row r="22" spans="2:14">
      <c r="C22" s="321"/>
      <c r="D22" s="321"/>
      <c r="E22" s="321"/>
      <c r="F22" s="321"/>
      <c r="G22" s="321"/>
      <c r="M22" s="321"/>
      <c r="N22" s="321" t="s">
        <v>195</v>
      </c>
    </row>
    <row r="23" spans="2:14" s="57" customFormat="1" ht="15.75" thickBot="1">
      <c r="B23" s="56" t="s">
        <v>92</v>
      </c>
      <c r="H23" s="178"/>
      <c r="I23" s="178"/>
      <c r="J23" s="178"/>
      <c r="K23" s="178"/>
      <c r="L23" s="178"/>
    </row>
    <row r="24" spans="2:14" s="41" customFormat="1" ht="22.5" customHeight="1" thickBot="1">
      <c r="B24" s="30" t="s">
        <v>5</v>
      </c>
      <c r="C24" s="31" t="str">
        <f>C9</f>
        <v>2022</v>
      </c>
      <c r="D24" s="31" t="str">
        <f>D9</f>
        <v>2023</v>
      </c>
      <c r="E24" s="31" t="str">
        <f>E9</f>
        <v>2024</v>
      </c>
      <c r="F24" s="32" t="str">
        <f>F9</f>
        <v>2025</v>
      </c>
      <c r="G24" s="40"/>
      <c r="H24" s="244"/>
      <c r="I24" s="244"/>
      <c r="J24" s="244"/>
      <c r="K24" s="244"/>
      <c r="L24" s="244"/>
      <c r="M24" s="40"/>
    </row>
    <row r="25" spans="2:14" ht="12.75" thickBot="1">
      <c r="B25" s="58" t="s">
        <v>196</v>
      </c>
      <c r="C25" s="53">
        <f>C10+C19</f>
        <v>0</v>
      </c>
      <c r="D25" s="53">
        <f>D10+D19</f>
        <v>0</v>
      </c>
      <c r="E25" s="53">
        <f>E10+E19</f>
        <v>0</v>
      </c>
      <c r="F25" s="54">
        <f>F10+F19</f>
        <v>0</v>
      </c>
      <c r="G25" s="321"/>
      <c r="M25" s="321"/>
      <c r="N25" s="321"/>
    </row>
    <row r="26" spans="2:14" s="42" customFormat="1" ht="5.25" customHeight="1">
      <c r="B26" s="43"/>
      <c r="H26" s="206"/>
      <c r="I26" s="206"/>
      <c r="J26" s="206"/>
      <c r="K26" s="206"/>
      <c r="L26" s="206"/>
    </row>
    <row r="27" spans="2:14" s="42" customFormat="1">
      <c r="B27" s="39"/>
      <c r="H27" s="206"/>
      <c r="I27" s="206"/>
      <c r="J27" s="206"/>
      <c r="K27" s="206"/>
      <c r="L27" s="206"/>
    </row>
    <row r="28" spans="2:14" s="42" customFormat="1">
      <c r="B28" s="43"/>
      <c r="H28" s="206"/>
      <c r="I28" s="206"/>
      <c r="J28" s="206"/>
      <c r="K28" s="206"/>
      <c r="L28" s="206"/>
    </row>
    <row r="30" spans="2:14" s="239" customFormat="1" outlineLevel="1">
      <c r="B30" s="39"/>
      <c r="C30" s="321"/>
      <c r="D30" s="321"/>
      <c r="E30" s="321"/>
      <c r="F30" s="321"/>
      <c r="G30" s="321"/>
      <c r="H30" s="176"/>
      <c r="I30" s="176"/>
      <c r="J30" s="176"/>
      <c r="K30" s="176"/>
      <c r="L30" s="176"/>
      <c r="M30" s="321"/>
      <c r="N30" s="321"/>
    </row>
    <row r="31" spans="2:14" s="224" customFormat="1" outlineLevel="1">
      <c r="B31" s="39"/>
      <c r="C31" s="321"/>
      <c r="D31" s="321"/>
      <c r="E31" s="321"/>
      <c r="F31" s="321"/>
      <c r="G31" s="321"/>
      <c r="H31" s="176"/>
      <c r="I31" s="176"/>
      <c r="J31" s="176"/>
      <c r="K31" s="176"/>
      <c r="L31" s="176"/>
      <c r="M31" s="321"/>
      <c r="N31" s="321"/>
    </row>
    <row r="32" spans="2:14" s="224" customFormat="1" outlineLevel="1">
      <c r="B32" s="39"/>
      <c r="C32" s="321"/>
      <c r="D32" s="321"/>
      <c r="E32" s="321"/>
      <c r="F32" s="321"/>
      <c r="G32" s="321"/>
      <c r="H32" s="176"/>
      <c r="I32" s="176"/>
      <c r="J32" s="176"/>
      <c r="K32" s="176"/>
      <c r="L32" s="176"/>
      <c r="M32" s="321"/>
      <c r="N32" s="321"/>
    </row>
    <row r="33" spans="2:14" s="49" customFormat="1" ht="21" customHeight="1" outlineLevel="1">
      <c r="B33" s="48" t="s">
        <v>197</v>
      </c>
      <c r="H33" s="175"/>
      <c r="I33" s="175"/>
      <c r="J33" s="175"/>
      <c r="K33" s="175"/>
      <c r="L33" s="175"/>
    </row>
    <row r="34" spans="2:14" s="224" customFormat="1" ht="15.75" outlineLevel="1">
      <c r="B34" s="37"/>
      <c r="C34" s="321"/>
      <c r="D34" s="321"/>
      <c r="E34" s="321"/>
      <c r="F34" s="321"/>
      <c r="G34" s="321"/>
      <c r="H34" s="176"/>
      <c r="I34" s="176"/>
      <c r="J34" s="176"/>
      <c r="K34" s="176"/>
      <c r="L34" s="176"/>
      <c r="M34" s="321"/>
      <c r="N34" s="240"/>
    </row>
    <row r="35" spans="2:14" s="224" customFormat="1" ht="15.75" outlineLevel="1" thickBot="1">
      <c r="B35" s="56" t="s">
        <v>46</v>
      </c>
      <c r="C35" s="321"/>
      <c r="D35" s="321"/>
      <c r="E35" s="321"/>
      <c r="F35" s="321"/>
      <c r="G35" s="321"/>
      <c r="H35" s="176"/>
      <c r="I35" s="176"/>
      <c r="J35" s="176"/>
      <c r="K35" s="176"/>
      <c r="L35" s="176"/>
      <c r="M35" s="321"/>
      <c r="N35" s="241"/>
    </row>
    <row r="36" spans="2:14" s="41" customFormat="1" ht="22.5" customHeight="1" outlineLevel="1" thickBot="1">
      <c r="B36" s="30" t="s">
        <v>5</v>
      </c>
      <c r="C36" s="31" t="str">
        <f>C9</f>
        <v>2022</v>
      </c>
      <c r="D36" s="31" t="str">
        <f t="shared" ref="D36:F36" si="0">D9</f>
        <v>2023</v>
      </c>
      <c r="E36" s="31" t="str">
        <f t="shared" si="0"/>
        <v>2024</v>
      </c>
      <c r="F36" s="31" t="str">
        <f t="shared" si="0"/>
        <v>2025</v>
      </c>
      <c r="G36" s="40"/>
      <c r="H36" s="244"/>
      <c r="I36" s="244"/>
      <c r="J36" s="244"/>
      <c r="K36" s="244"/>
      <c r="L36" s="244"/>
      <c r="M36" s="40"/>
    </row>
    <row r="37" spans="2:14" s="224" customFormat="1" ht="12.75" outlineLevel="1" thickBot="1">
      <c r="B37" s="27" t="s">
        <v>198</v>
      </c>
      <c r="C37" s="35">
        <v>-2544478.6</v>
      </c>
      <c r="D37" s="35">
        <v>-2550385.7000000002</v>
      </c>
      <c r="E37" s="35">
        <v>-2604028.7000000002</v>
      </c>
      <c r="F37" s="36">
        <v>-2657255.7000000002</v>
      </c>
      <c r="G37" s="321"/>
      <c r="H37" s="176"/>
      <c r="I37" s="176"/>
      <c r="J37" s="176"/>
      <c r="K37" s="176"/>
      <c r="L37" s="176"/>
      <c r="M37" s="321"/>
      <c r="N37" s="321" t="s">
        <v>190</v>
      </c>
    </row>
    <row r="38" spans="2:14" s="224" customFormat="1" outlineLevel="1">
      <c r="B38" s="39"/>
      <c r="C38" s="321"/>
      <c r="D38" s="321"/>
      <c r="E38" s="321"/>
      <c r="F38" s="321"/>
      <c r="G38" s="321"/>
      <c r="H38" s="176"/>
      <c r="I38" s="176"/>
      <c r="J38" s="176"/>
      <c r="K38" s="176"/>
      <c r="L38" s="176"/>
      <c r="M38" s="321"/>
      <c r="N38" s="321"/>
    </row>
    <row r="39" spans="2:14" s="224" customFormat="1" outlineLevel="1">
      <c r="B39" s="39"/>
      <c r="C39" s="321"/>
      <c r="D39" s="321"/>
      <c r="E39" s="321"/>
      <c r="F39" s="321"/>
      <c r="G39" s="321"/>
      <c r="H39" s="176"/>
      <c r="I39" s="176"/>
      <c r="J39" s="176"/>
      <c r="K39" s="176"/>
      <c r="L39" s="176"/>
      <c r="M39" s="321"/>
      <c r="N39" s="321"/>
    </row>
    <row r="40" spans="2:14" s="224" customFormat="1" ht="12.75" outlineLevel="1" thickBot="1">
      <c r="B40" s="39"/>
      <c r="C40" s="321"/>
      <c r="D40" s="321"/>
      <c r="E40" s="321"/>
      <c r="F40" s="321"/>
      <c r="G40" s="321"/>
      <c r="H40" s="176"/>
      <c r="I40" s="176"/>
      <c r="J40" s="176"/>
      <c r="K40" s="176"/>
      <c r="L40" s="176"/>
      <c r="M40" s="321"/>
      <c r="N40" s="321"/>
    </row>
    <row r="41" spans="2:14" s="224" customFormat="1" ht="15.75" customHeight="1" outlineLevel="1" thickBot="1">
      <c r="B41" s="55" t="s">
        <v>49</v>
      </c>
      <c r="C41" s="321"/>
      <c r="D41" s="321"/>
      <c r="E41" s="321"/>
      <c r="F41" s="321"/>
      <c r="G41" s="321"/>
      <c r="H41" s="324" t="s">
        <v>50</v>
      </c>
      <c r="I41" s="325"/>
      <c r="J41" s="325"/>
      <c r="K41" s="325"/>
      <c r="L41" s="326"/>
      <c r="M41" s="321"/>
      <c r="N41" s="321"/>
    </row>
    <row r="42" spans="2:14" s="224" customFormat="1" outlineLevel="1">
      <c r="B42" s="39"/>
      <c r="C42" s="321"/>
      <c r="D42" s="321"/>
      <c r="E42" s="321"/>
      <c r="F42" s="321"/>
      <c r="G42" s="321"/>
      <c r="H42" s="176"/>
      <c r="I42" s="176"/>
      <c r="J42" s="176"/>
      <c r="K42" s="176"/>
      <c r="L42" s="176"/>
      <c r="M42" s="321"/>
      <c r="N42" s="321"/>
    </row>
    <row r="43" spans="2:14" s="57" customFormat="1" ht="15.75" outlineLevel="1" thickBot="1">
      <c r="B43" s="56" t="s">
        <v>199</v>
      </c>
      <c r="H43" s="328" t="s">
        <v>200</v>
      </c>
      <c r="I43" s="328"/>
      <c r="J43" s="328"/>
      <c r="K43" s="328"/>
      <c r="L43" s="328"/>
    </row>
    <row r="44" spans="2:14" s="41" customFormat="1" ht="22.5" customHeight="1" outlineLevel="1" thickBot="1">
      <c r="B44" s="30" t="s">
        <v>5</v>
      </c>
      <c r="C44" s="31" t="str">
        <f>C36</f>
        <v>2022</v>
      </c>
      <c r="D44" s="31" t="str">
        <f>D36</f>
        <v>2023</v>
      </c>
      <c r="E44" s="31" t="str">
        <f>E36</f>
        <v>2024</v>
      </c>
      <c r="F44" s="32" t="str">
        <f>F36</f>
        <v>2025</v>
      </c>
      <c r="G44" s="40"/>
      <c r="H44" s="243" t="s">
        <v>201</v>
      </c>
      <c r="I44" s="179" t="str">
        <f>C44</f>
        <v>2022</v>
      </c>
      <c r="J44" s="180" t="str">
        <f t="shared" ref="J44:L44" si="1">D44</f>
        <v>2023</v>
      </c>
      <c r="K44" s="180" t="str">
        <f t="shared" si="1"/>
        <v>2024</v>
      </c>
      <c r="L44" s="181" t="str">
        <f t="shared" si="1"/>
        <v>2025</v>
      </c>
      <c r="M44" s="40"/>
    </row>
    <row r="45" spans="2:14" s="224" customFormat="1" ht="12.75" outlineLevel="1" thickBot="1">
      <c r="B45" s="52" t="s">
        <v>202</v>
      </c>
      <c r="C45" s="63"/>
      <c r="D45" s="63"/>
      <c r="E45" s="63"/>
      <c r="F45" s="63"/>
      <c r="G45" s="321"/>
      <c r="H45" s="245"/>
      <c r="I45" s="170"/>
      <c r="J45" s="171"/>
      <c r="K45" s="171"/>
      <c r="L45" s="172"/>
      <c r="M45" s="321"/>
      <c r="N45" s="321"/>
    </row>
    <row r="46" spans="2:14" s="224" customFormat="1" ht="12" customHeight="1" outlineLevel="1">
      <c r="B46" s="70"/>
      <c r="C46" s="71"/>
      <c r="D46" s="71"/>
      <c r="E46" s="71"/>
      <c r="F46" s="71"/>
      <c r="G46" s="321"/>
      <c r="H46" s="344"/>
      <c r="I46" s="344"/>
      <c r="J46" s="344"/>
      <c r="K46" s="344"/>
      <c r="L46" s="344"/>
      <c r="M46" s="321"/>
      <c r="N46" s="321"/>
    </row>
    <row r="47" spans="2:14" s="224" customFormat="1" outlineLevel="1">
      <c r="B47" s="39"/>
      <c r="C47" s="321"/>
      <c r="D47" s="321"/>
      <c r="E47" s="321"/>
      <c r="F47" s="321"/>
      <c r="G47" s="321"/>
      <c r="H47" s="345"/>
      <c r="I47" s="345"/>
      <c r="J47" s="345"/>
      <c r="K47" s="345"/>
      <c r="L47" s="345"/>
      <c r="M47" s="321"/>
      <c r="N47" s="321"/>
    </row>
    <row r="48" spans="2:14" s="224" customFormat="1" outlineLevel="1">
      <c r="B48" s="39"/>
      <c r="C48" s="321"/>
      <c r="D48" s="321"/>
      <c r="E48" s="321"/>
      <c r="F48" s="321"/>
      <c r="G48" s="321"/>
      <c r="H48" s="345"/>
      <c r="I48" s="345"/>
      <c r="J48" s="345"/>
      <c r="K48" s="345"/>
      <c r="L48" s="345"/>
      <c r="M48" s="321"/>
      <c r="N48" s="321"/>
    </row>
    <row r="49" spans="2:13" s="57" customFormat="1" ht="15.75" outlineLevel="1" thickBot="1">
      <c r="B49" s="56" t="s">
        <v>92</v>
      </c>
      <c r="H49" s="345"/>
      <c r="I49" s="345"/>
      <c r="J49" s="345"/>
      <c r="K49" s="345"/>
      <c r="L49" s="345"/>
    </row>
    <row r="50" spans="2:13" s="41" customFormat="1" ht="22.5" customHeight="1" outlineLevel="1" thickBot="1">
      <c r="B50" s="30" t="s">
        <v>5</v>
      </c>
      <c r="C50" s="31" t="str">
        <f>C36</f>
        <v>2022</v>
      </c>
      <c r="D50" s="31" t="str">
        <f>D36</f>
        <v>2023</v>
      </c>
      <c r="E50" s="31" t="str">
        <f>E36</f>
        <v>2024</v>
      </c>
      <c r="F50" s="32" t="str">
        <f>F36</f>
        <v>2025</v>
      </c>
      <c r="G50" s="40"/>
      <c r="H50" s="206"/>
      <c r="I50" s="206"/>
      <c r="J50" s="206"/>
      <c r="K50" s="206"/>
      <c r="L50" s="206"/>
      <c r="M50" s="40"/>
    </row>
    <row r="51" spans="2:13" s="224" customFormat="1" ht="12.75" outlineLevel="1" thickBot="1">
      <c r="B51" s="58" t="s">
        <v>203</v>
      </c>
      <c r="C51" s="53">
        <f>C37+C45</f>
        <v>-2544478.6</v>
      </c>
      <c r="D51" s="53">
        <f>D37+D45</f>
        <v>-2550385.7000000002</v>
      </c>
      <c r="E51" s="53">
        <f>E37+E45</f>
        <v>-2604028.7000000002</v>
      </c>
      <c r="F51" s="54">
        <f>F37+F45</f>
        <v>-2657255.7000000002</v>
      </c>
      <c r="G51" s="321"/>
      <c r="H51" s="206"/>
      <c r="I51" s="206"/>
      <c r="J51" s="206"/>
      <c r="K51" s="206"/>
      <c r="L51" s="206"/>
      <c r="M51" s="321"/>
    </row>
    <row r="52" spans="2:13" s="42" customFormat="1" ht="5.25" customHeight="1" outlineLevel="1">
      <c r="B52" s="43"/>
      <c r="H52" s="206"/>
      <c r="I52" s="206"/>
      <c r="J52" s="206"/>
      <c r="K52" s="206"/>
      <c r="L52" s="206"/>
    </row>
    <row r="53" spans="2:13" s="42" customFormat="1" outlineLevel="1">
      <c r="B53" s="39"/>
      <c r="H53" s="176"/>
      <c r="I53" s="176"/>
      <c r="J53" s="176"/>
      <c r="K53" s="176"/>
      <c r="L53" s="176"/>
    </row>
    <row r="54" spans="2:13" s="42" customFormat="1">
      <c r="B54" s="43"/>
      <c r="H54" s="176"/>
      <c r="I54" s="176"/>
      <c r="J54" s="176"/>
      <c r="K54" s="176"/>
      <c r="L54" s="176"/>
    </row>
    <row r="55" spans="2:13" s="224" customFormat="1">
      <c r="B55" s="39"/>
      <c r="C55" s="321"/>
      <c r="D55" s="321"/>
      <c r="E55" s="321"/>
      <c r="F55" s="321"/>
      <c r="G55" s="321"/>
      <c r="H55" s="176"/>
      <c r="I55" s="176"/>
      <c r="J55" s="176"/>
      <c r="K55" s="176"/>
      <c r="L55" s="176"/>
      <c r="M55" s="321"/>
    </row>
  </sheetData>
  <mergeCells count="4">
    <mergeCell ref="H43:L43"/>
    <mergeCell ref="B15:F15"/>
    <mergeCell ref="H41:L41"/>
    <mergeCell ref="H46:L49"/>
  </mergeCells>
  <dataValidations count="1">
    <dataValidation type="whole" operator="greaterThan" allowBlank="1" showDropDown="1" showInputMessage="1" showErrorMessage="1" error="Mindreindtægter anføres uden minus foran" sqref="C45:F45" xr:uid="{00000000-0002-0000-03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6A8C964F314841AF0532E542E83EDA" ma:contentTypeVersion="13" ma:contentTypeDescription="Opret et nyt dokument." ma:contentTypeScope="" ma:versionID="7b3a7ee86774afdc1296fb11f24e9dcc">
  <xsd:schema xmlns:xsd="http://www.w3.org/2001/XMLSchema" xmlns:xs="http://www.w3.org/2001/XMLSchema" xmlns:p="http://schemas.microsoft.com/office/2006/metadata/properties" xmlns:ns1="http://schemas.microsoft.com/sharepoint/v3" xmlns:ns3="2ab277e0-948c-4b99-b981-e12dac94a6ac" xmlns:ns4="e3eb3ed7-8838-49de-8f0b-1b72b53d1233" targetNamespace="http://schemas.microsoft.com/office/2006/metadata/properties" ma:root="true" ma:fieldsID="d181b5bae0bd01942f65523f6f336367" ns1:_="" ns3:_="" ns4:_="">
    <xsd:import namespace="http://schemas.microsoft.com/sharepoint/v3"/>
    <xsd:import namespace="2ab277e0-948c-4b99-b981-e12dac94a6ac"/>
    <xsd:import namespace="e3eb3ed7-8838-49de-8f0b-1b72b53d12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277e0-948c-4b99-b981-e12dac94a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b3ed7-8838-49de-8f0b-1b72b53d123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103BFE-39D8-484F-B4B1-A12DD362FC4A}"/>
</file>

<file path=customXml/itemProps2.xml><?xml version="1.0" encoding="utf-8"?>
<ds:datastoreItem xmlns:ds="http://schemas.openxmlformats.org/officeDocument/2006/customXml" ds:itemID="{E5955308-5AF9-4648-AD9D-D6420D6DAE4F}"/>
</file>

<file path=customXml/itemProps3.xml><?xml version="1.0" encoding="utf-8"?>
<ds:datastoreItem xmlns:ds="http://schemas.openxmlformats.org/officeDocument/2006/customXml" ds:itemID="{E368A1BB-4795-49CF-AED1-BB3A7DAFD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Kalundborg 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A. Rasmussen</dc:creator>
  <cp:keywords/>
  <dc:description/>
  <cp:lastModifiedBy>Thomas Malthesen Hiorth (Kommunalbestyrelsen)</cp:lastModifiedBy>
  <cp:revision/>
  <dcterms:created xsi:type="dcterms:W3CDTF">2018-08-09T08:40:12Z</dcterms:created>
  <dcterms:modified xsi:type="dcterms:W3CDTF">2021-09-22T14:36:26Z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Regneark vedr. budget 2021-2024 til budgetseminar.xlsx</vt:lpwstr>
  </property>
  <property fmtid="{D5CDD505-2E9C-101B-9397-08002B2CF9AE}" pid="3" name="ContentTypeId">
    <vt:lpwstr>0x010100C06A8C964F314841AF0532E542E83EDA</vt:lpwstr>
  </property>
</Properties>
</file>